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artin.Sommermann\Desktop\"/>
    </mc:Choice>
  </mc:AlternateContent>
  <xr:revisionPtr revIDLastSave="0" documentId="13_ncr:1_{4C1AE0F3-D241-4C67-8937-46110175B9F0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Anschriften" sheetId="1" r:id="rId1"/>
    <sheet name="Verkehrsform" sheetId="2" r:id="rId2"/>
    <sheet name="Beförderungsentgelte" sheetId="3" r:id="rId3"/>
    <sheet name="Anzahl Zeitfahrausweise" sheetId="4" r:id="rId4"/>
    <sheet name="Fahrgeldeinnahmen" sheetId="5" r:id="rId5"/>
    <sheet name="Ansprüche" sheetId="6" r:id="rId6"/>
    <sheet name="Wirtschaftsprüfer" sheetId="7" r:id="rId7"/>
    <sheet name="Erläuterungen" sheetId="8" r:id="rId8"/>
  </sheets>
  <definedNames>
    <definedName name="_xlnm.Print_Area" localSheetId="2">Beförderungsentgelte!$A$1:$G$44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6" l="1"/>
  <c r="E33" i="5" l="1"/>
  <c r="E34" i="5" s="1"/>
  <c r="D15" i="6" s="1"/>
  <c r="E20" i="2"/>
  <c r="D20" i="2" s="1"/>
  <c r="E5" i="2"/>
  <c r="D5" i="2"/>
  <c r="E32" i="2"/>
  <c r="E41" i="4"/>
  <c r="E42" i="4"/>
  <c r="E43" i="4"/>
  <c r="E44" i="4"/>
  <c r="E45" i="4"/>
  <c r="H12" i="1"/>
  <c r="J16" i="1" s="1"/>
  <c r="D4" i="6"/>
  <c r="F4" i="6"/>
  <c r="H4" i="6"/>
  <c r="D10" i="6"/>
  <c r="F10" i="6"/>
  <c r="H10" i="6"/>
  <c r="F13" i="6"/>
  <c r="F16" i="6" s="1"/>
  <c r="F17" i="6" s="1"/>
  <c r="F27" i="6" s="1"/>
  <c r="H13" i="6"/>
  <c r="H16" i="6" s="1"/>
  <c r="H17" i="6" s="1"/>
  <c r="H27" i="6" s="1"/>
  <c r="F15" i="6"/>
  <c r="H15" i="6"/>
  <c r="F26" i="6"/>
  <c r="H26" i="6"/>
  <c r="D32" i="6"/>
  <c r="F32" i="6"/>
  <c r="H32" i="6"/>
  <c r="F41" i="4"/>
  <c r="F42" i="4"/>
  <c r="F43" i="4"/>
  <c r="F44" i="4"/>
  <c r="F45" i="4"/>
  <c r="F52" i="4"/>
  <c r="C10" i="5"/>
  <c r="C34" i="5"/>
  <c r="C11" i="5"/>
  <c r="C35" i="5"/>
  <c r="C12" i="5"/>
  <c r="C36" i="5"/>
  <c r="E44" i="5"/>
  <c r="E45" i="5"/>
  <c r="E46" i="5"/>
  <c r="E47" i="5"/>
  <c r="E49" i="5"/>
  <c r="F5" i="2"/>
  <c r="G5" i="2"/>
  <c r="G31" i="2"/>
  <c r="D6" i="2"/>
  <c r="D8" i="2"/>
  <c r="D10" i="2"/>
  <c r="D11" i="2"/>
  <c r="F20" i="2"/>
  <c r="F12" i="2"/>
  <c r="G20" i="2"/>
  <c r="G12" i="2"/>
  <c r="D21" i="2"/>
  <c r="D23" i="2"/>
  <c r="D25" i="2"/>
  <c r="D27" i="2"/>
  <c r="D28" i="2"/>
  <c r="F32" i="2"/>
  <c r="G32" i="2"/>
  <c r="F31" i="2"/>
  <c r="E31" i="2"/>
  <c r="D31" i="2" s="1"/>
  <c r="E12" i="2" l="1"/>
  <c r="D12" i="2" s="1"/>
  <c r="C3" i="5"/>
  <c r="H34" i="6"/>
  <c r="H36" i="6" s="1"/>
  <c r="H39" i="6" s="1"/>
  <c r="H38" i="6" s="1"/>
  <c r="F34" i="6"/>
  <c r="F36" i="6" s="1"/>
  <c r="F39" i="6" s="1"/>
  <c r="D32" i="2"/>
  <c r="C4" i="5"/>
  <c r="F38" i="6" l="1"/>
  <c r="F38" i="4"/>
  <c r="F45" i="5"/>
  <c r="E38" i="4"/>
  <c r="F40" i="4"/>
  <c r="F47" i="5"/>
  <c r="E40" i="4"/>
  <c r="F49" i="5"/>
  <c r="F46" i="4"/>
  <c r="E46" i="4"/>
  <c r="F33" i="5"/>
  <c r="F34" i="5" s="1"/>
  <c r="F44" i="5"/>
  <c r="E37" i="4"/>
  <c r="F37" i="4"/>
  <c r="F46" i="5"/>
  <c r="E39" i="4"/>
  <c r="F39" i="4"/>
  <c r="E47" i="4" l="1"/>
  <c r="E48" i="4" s="1"/>
  <c r="D52" i="4" s="1"/>
  <c r="E52" i="4" s="1"/>
  <c r="E53" i="4" s="1"/>
  <c r="E9" i="5" s="1"/>
  <c r="F47" i="4"/>
  <c r="E42" i="5" l="1"/>
  <c r="F42" i="5"/>
  <c r="F53" i="4"/>
  <c r="F48" i="4"/>
  <c r="E10" i="5"/>
  <c r="D13" i="6" s="1"/>
  <c r="D16" i="6" s="1"/>
  <c r="D17" i="6" s="1"/>
  <c r="D19" i="6" s="1"/>
  <c r="D27" i="6" s="1"/>
  <c r="E51" i="5"/>
  <c r="F51" i="5"/>
  <c r="D34" i="6" l="1"/>
  <c r="D36" i="6" s="1"/>
  <c r="D39" i="6" s="1"/>
  <c r="D38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geschätzter Microsoft Office Anwender</author>
  </authors>
  <commentList>
    <comment ref="J10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Bitte hier Jahreszahl vierstellig (z.B. 1999 oder 2001) angeben!
</t>
        </r>
      </text>
    </comment>
    <comment ref="H12" authorId="0" shapeId="0" xr:uid="{00000000-0006-0000-0000-000002000000}">
      <text>
        <r>
          <rPr>
            <sz val="8"/>
            <color indexed="81"/>
            <rFont val="Tahoma"/>
            <family val="2"/>
          </rPr>
          <t xml:space="preserve">Bitte die Jahreszahl (vier-stellig) nur dann eintra-gen, wenn tatsächlich Vorauszahlungen beantragt werden !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geschätzter Microsoft Office Anwender</author>
  </authors>
  <commentList>
    <comment ref="E4" authorId="0" shapeId="0" xr:uid="{00000000-0006-0000-0100-000001000000}">
      <text>
        <r>
          <rPr>
            <sz val="8"/>
            <color indexed="81"/>
            <rFont val="Tahoma"/>
            <family val="2"/>
          </rPr>
          <t xml:space="preserve">Bitte hier auch Eintragung vornehmen, wenn gesamte Leistung nur in einem Bundesland erbracht wird !
</t>
        </r>
      </text>
    </comment>
    <comment ref="D5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G5" authorId="0" shapeId="0" xr:uid="{00000000-0006-0000-0100-000005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6" authorId="0" shapeId="0" xr:uid="{00000000-0006-0000-0100-000006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8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10" authorId="0" shapeId="0" xr:uid="{00000000-0006-0000-0100-000008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10" authorId="0" shapeId="0" xr:uid="{00000000-0006-0000-0100-000009000000}">
      <text>
        <r>
          <rPr>
            <sz val="8"/>
            <color indexed="81"/>
            <rFont val="Tahoma"/>
            <family val="2"/>
          </rPr>
          <t xml:space="preserve">Bitte hier auch Eintragung vornehmen, wenn gesamte Leistung nur in einem Bundesland erbracht wird !
</t>
        </r>
      </text>
    </comment>
    <comment ref="D11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11" authorId="0" shapeId="0" xr:uid="{00000000-0006-0000-0100-00000B000000}">
      <text>
        <r>
          <rPr>
            <sz val="8"/>
            <color indexed="81"/>
            <rFont val="Tahoma"/>
            <family val="2"/>
          </rPr>
          <t xml:space="preserve">Bitte hier auch Eintragung vornehmen, wenn gesamte Leistung nur in einem Bundesland erbracht wird !
</t>
        </r>
      </text>
    </comment>
    <comment ref="D12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12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12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G12" authorId="0" shapeId="0" xr:uid="{00000000-0006-0000-0100-00000F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20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20" authorId="0" shapeId="0" xr:uid="{00000000-0006-0000-0100-000011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20" authorId="0" shapeId="0" xr:uid="{00000000-0006-0000-0100-000012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G20" authorId="0" shapeId="0" xr:uid="{00000000-0006-0000-0100-000013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21" authorId="0" shapeId="0" xr:uid="{00000000-0006-0000-0100-000014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23" authorId="0" shapeId="0" xr:uid="{00000000-0006-0000-0100-000015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25" authorId="0" shapeId="0" xr:uid="{00000000-0006-0000-0100-000016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27" authorId="0" shapeId="0" xr:uid="{00000000-0006-0000-0100-000017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28" authorId="0" shapeId="0" xr:uid="{00000000-0006-0000-0100-000018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28" authorId="0" shapeId="0" xr:uid="{00000000-0006-0000-0100-000019000000}">
      <text>
        <r>
          <rPr>
            <sz val="8"/>
            <color indexed="81"/>
            <rFont val="Tahoma"/>
            <family val="2"/>
          </rPr>
          <t xml:space="preserve">Bitte hier auch Eintragung vornehmen, wenn gesamte Leistung nur in einem Bundesland erbracht wird !
</t>
        </r>
      </text>
    </comment>
    <comment ref="D31" authorId="0" shapeId="0" xr:uid="{00000000-0006-0000-0100-00001A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31" authorId="0" shapeId="0" xr:uid="{00000000-0006-0000-0100-00001B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31" authorId="0" shapeId="0" xr:uid="{00000000-0006-0000-0100-00001C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G31" authorId="0" shapeId="0" xr:uid="{00000000-0006-0000-0100-00001D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32" authorId="0" shapeId="0" xr:uid="{00000000-0006-0000-0100-00001E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32" authorId="0" shapeId="0" xr:uid="{00000000-0006-0000-0100-00001F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32" authorId="0" shapeId="0" xr:uid="{00000000-0006-0000-0100-000020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G32" authorId="0" shapeId="0" xr:uid="{00000000-0006-0000-0100-000021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geschätzter Microsoft Office Anwender</author>
  </authors>
  <commentList>
    <comment ref="G28" authorId="0" shapeId="0" xr:uid="{00000000-0006-0000-0200-000001000000}">
      <text>
        <r>
          <rPr>
            <sz val="8"/>
            <color indexed="81"/>
            <rFont val="Tahoma"/>
            <family val="2"/>
          </rPr>
          <t xml:space="preserve">Beispiele:
Kosten, Nutz-Wagen-km, Personenkilometer, Kombinationen dieser Parameter, etc.
</t>
        </r>
      </text>
    </comment>
    <comment ref="G29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Beispiele:
Kosten, Nutz-Wagen-km, Personenkilometer, Kombinationen dieser Parameter, etc.
</t>
        </r>
      </text>
    </comment>
    <comment ref="G30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Beispiele:
Kosten, Nutz-Wagen-km, Personenkilometer, Kombinationen dieser Parameter, etc.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geschätzter Microsoft Office Anwender</author>
  </authors>
  <commentList>
    <comment ref="E9" authorId="0" shapeId="0" xr:uid="{00000000-0006-0000-0300-000001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§3Abs.2 Satz 3 Halbsatz 2  tatsächlich erfüllt sind !!
</t>
        </r>
      </text>
    </comment>
    <comment ref="F9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§3Abs.5 tatsächlich erfüllt sind !!
</t>
        </r>
      </text>
    </comment>
    <comment ref="E10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§3Abs.2 Satz 3 Halbsatz 2  tatsächlich erfüllt sind !!
</t>
        </r>
      </text>
    </comment>
    <comment ref="F10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§3Abs.5 tatsächlich erfüllt sind !!
</t>
        </r>
      </text>
    </comment>
    <comment ref="E11" authorId="0" shapeId="0" xr:uid="{00000000-0006-0000-0300-000005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§3Abs.2 Satz 3 Halbsatz 2  tatsächlich erfüllt sind !!
</t>
        </r>
      </text>
    </comment>
    <comment ref="F11" authorId="0" shapeId="0" xr:uid="{00000000-0006-0000-0300-000006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§3Abs.5 tatsächlich erfüllt sind !!
</t>
        </r>
      </text>
    </comment>
    <comment ref="E12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§3Abs.2 Satz 3 Halbsatz 2  tatsächlich erfüllt sind !!
</t>
        </r>
      </text>
    </comment>
    <comment ref="F12" authorId="0" shapeId="0" xr:uid="{00000000-0006-0000-0300-000008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§3Abs.5 tatsächlich erfüllt sind !!
</t>
        </r>
      </text>
    </comment>
    <comment ref="E13" authorId="0" shapeId="0" xr:uid="{00000000-0006-0000-0300-000009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§3Abs.2 Satz 3 Halbsatz 2  tatsächlich erfüllt sind !!
</t>
        </r>
      </text>
    </comment>
    <comment ref="F13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§3Abs.5 tatsächlich erfüllt sind !!
</t>
        </r>
      </text>
    </comment>
    <comment ref="E14" authorId="0" shapeId="0" xr:uid="{00000000-0006-0000-0300-00000B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§3Abs.2 Satz 3 Halbsatz 2  tatsächlich erfüllt sind !!
</t>
        </r>
      </text>
    </comment>
    <comment ref="F14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§3Abs.5 tatsächlich erfüllt sind !!
</t>
        </r>
      </text>
    </comment>
    <comment ref="E15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§3Abs.2 Satz 3 Halbsatz 2  tatsächlich erfüllt sind !!
</t>
        </r>
      </text>
    </comment>
    <comment ref="F15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§3Abs.5 tatsächlich erfüllt sind !!
</t>
        </r>
      </text>
    </comment>
    <comment ref="E16" authorId="0" shapeId="0" xr:uid="{00000000-0006-0000-0300-00000F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§3Abs.2 Satz 3 Halbsatz 2  tatsächlich erfüllt sind !!
</t>
        </r>
      </text>
    </comment>
    <comment ref="F16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§3Abs.5 tatsächlich erfüllt sind !!
</t>
        </r>
      </text>
    </comment>
    <comment ref="E17" authorId="0" shapeId="0" xr:uid="{00000000-0006-0000-0300-000011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§3Abs.2 Satz 3 Halbsatz 2  tatsächlich erfüllt sind !!
</t>
        </r>
      </text>
    </comment>
    <comment ref="F17" authorId="0" shapeId="0" xr:uid="{00000000-0006-0000-0300-000012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§3Abs.5 tatsächlich erfüllt sind !!
</t>
        </r>
      </text>
    </comment>
    <comment ref="E18" authorId="0" shapeId="0" xr:uid="{00000000-0006-0000-0300-000013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§3Abs.2 Satz 3 Halbsatz 2  tatsächlich erfüllt sind !!
</t>
        </r>
      </text>
    </comment>
    <comment ref="F18" authorId="0" shapeId="0" xr:uid="{00000000-0006-0000-0300-000014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§3Abs.5 tatsächlich erfüllt sind !!
</t>
        </r>
      </text>
    </comment>
    <comment ref="F22" authorId="0" shapeId="0" xr:uid="{00000000-0006-0000-0300-000015000000}">
      <text>
        <r>
          <rPr>
            <sz val="8"/>
            <color indexed="81"/>
            <rFont val="Tahoma"/>
            <family val="2"/>
          </rPr>
          <t>im LVwA vorliegende Vorschauwerte</t>
        </r>
      </text>
    </comment>
    <comment ref="E38" authorId="0" shapeId="0" xr:uid="{00000000-0006-0000-0300-000016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39" authorId="0" shapeId="0" xr:uid="{00000000-0006-0000-0300-000017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40" authorId="0" shapeId="0" xr:uid="{00000000-0006-0000-0300-000018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41" authorId="0" shapeId="0" xr:uid="{00000000-0006-0000-0300-000019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42" authorId="0" shapeId="0" xr:uid="{00000000-0006-0000-0300-00001A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43" authorId="0" shapeId="0" xr:uid="{00000000-0006-0000-0300-00001B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44" authorId="0" shapeId="0" xr:uid="{00000000-0006-0000-0300-00001C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45" authorId="0" shapeId="0" xr:uid="{00000000-0006-0000-0300-00001D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46" authorId="0" shapeId="0" xr:uid="{00000000-0006-0000-0300-00001E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48" authorId="0" shapeId="0" xr:uid="{00000000-0006-0000-0300-00001F000000}">
      <text>
        <r>
          <rPr>
            <sz val="8"/>
            <color indexed="81"/>
            <rFont val="Tahoma"/>
            <family val="2"/>
          </rPr>
          <t>Bitte Formel löschen und Wert individuelll eingeben,  wenn nicht  alle Beförderungsfälle die Voraussetzungen des § 3 Abs. 3 erfüllen !</t>
        </r>
      </text>
    </comment>
    <comment ref="E52" authorId="0" shapeId="0" xr:uid="{00000000-0006-0000-0300-000020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53" authorId="0" shapeId="0" xr:uid="{00000000-0006-0000-0300-000021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geschätzter Microsoft Office Anwender</author>
  </authors>
  <commentList>
    <comment ref="C3" authorId="0" shapeId="0" xr:uid="{00000000-0006-0000-0400-000001000000}">
      <text>
        <r>
          <rPr>
            <sz val="8"/>
            <color indexed="81"/>
            <rFont val="Tahoma"/>
            <family val="2"/>
          </rPr>
          <t xml:space="preserve">bei überwiegendem Orts- und Nachbarortsverkehr: 5 km.
Sonstiger Linien- bzw. Eisenbahnverkehr: 8 km
</t>
        </r>
      </text>
    </comment>
    <comment ref="E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Eintragungen bitte nur dann vornehmen, wenn Voraussetzungen des §3Abs.5 tatsächlich erfüllt sind !!
</t>
        </r>
      </text>
    </comment>
    <comment ref="E9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C10" authorId="0" shapeId="0" xr:uid="{00000000-0006-0000-0400-000004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E10" authorId="0" shapeId="0" xr:uid="{00000000-0006-0000-0400-000005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C12" authorId="0" shapeId="0" xr:uid="{00000000-0006-0000-0400-000006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C34" authorId="0" shapeId="0" xr:uid="{00000000-0006-0000-0400-000007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E34" authorId="0" shapeId="0" xr:uid="{00000000-0006-0000-0400-000008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C36" authorId="0" shapeId="0" xr:uid="{00000000-0006-0000-0400-000009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E42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geschätzter Microsoft Office Anwender</author>
  </authors>
  <commentList>
    <comment ref="D4" authorId="0" shapeId="0" xr:uid="{00000000-0006-0000-0500-000001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F4" authorId="0" shapeId="0" xr:uid="{00000000-0006-0000-0500-000002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H4" authorId="0" shapeId="0" xr:uid="{00000000-0006-0000-0500-000003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D10" authorId="0" shapeId="0" xr:uid="{00000000-0006-0000-0500-000004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F10" authorId="0" shapeId="0" xr:uid="{00000000-0006-0000-0500-000005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H10" authorId="0" shapeId="0" xr:uid="{00000000-0006-0000-0500-000006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E12" authorId="0" shapeId="0" xr:uid="{00000000-0006-0000-0500-000007000000}">
      <text>
        <r>
          <rPr>
            <sz val="8"/>
            <color indexed="81"/>
            <rFont val="Tahoma"/>
            <family val="2"/>
          </rPr>
          <t>Vorschauwerte</t>
        </r>
      </text>
    </comment>
    <comment ref="F13" authorId="0" shapeId="0" xr:uid="{00000000-0006-0000-0500-000008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H13" authorId="0" shapeId="0" xr:uid="{00000000-0006-0000-0500-000009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15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H15" authorId="0" shapeId="0" xr:uid="{00000000-0006-0000-0500-00000B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16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16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H16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17" authorId="0" shapeId="0" xr:uid="{00000000-0006-0000-0500-00000F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17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H17" authorId="0" shapeId="0" xr:uid="{00000000-0006-0000-0500-000011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E22" authorId="0" shapeId="0" xr:uid="{00000000-0006-0000-0500-000012000000}">
      <text>
        <r>
          <rPr>
            <sz val="8"/>
            <color indexed="81"/>
            <rFont val="Tahoma"/>
            <family val="2"/>
          </rPr>
          <t>Vorschauwerte</t>
        </r>
      </text>
    </comment>
    <comment ref="D25" authorId="0" shapeId="0" xr:uid="{00000000-0006-0000-0500-000013000000}">
      <text>
        <r>
          <rPr>
            <sz val="8"/>
            <color indexed="81"/>
            <rFont val="Tahoma"/>
            <family val="2"/>
          </rPr>
          <t xml:space="preserve">Bitte hier ggfs. Gewährte weitere Zahlungen ( z.B. vorläufige Schlusszahlung) eintragen !
</t>
        </r>
      </text>
    </comment>
    <comment ref="D26" authorId="0" shapeId="0" xr:uid="{00000000-0006-0000-0500-000014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26" authorId="0" shapeId="0" xr:uid="{00000000-0006-0000-0500-000015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H26" authorId="0" shapeId="0" xr:uid="{00000000-0006-0000-0500-000016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27" authorId="0" shapeId="0" xr:uid="{00000000-0006-0000-0500-000017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27" authorId="0" shapeId="0" xr:uid="{00000000-0006-0000-0500-000018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H27" authorId="0" shapeId="0" xr:uid="{00000000-0006-0000-0500-000019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32" authorId="0" shapeId="0" xr:uid="{00000000-0006-0000-0500-00001A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H32" authorId="0" shapeId="0" xr:uid="{00000000-0006-0000-0500-00001B000000}">
      <text>
        <r>
          <rPr>
            <sz val="8"/>
            <color indexed="81"/>
            <rFont val="Tahoma"/>
            <family val="2"/>
          </rPr>
          <t>Bitte keine Eintragung vornehmen, da Wert aus Tabelle Seite 2 übertragen wird</t>
        </r>
      </text>
    </comment>
    <comment ref="D34" authorId="0" shapeId="0" xr:uid="{00000000-0006-0000-0500-00001C000000}">
      <text>
        <r>
          <rPr>
            <sz val="8"/>
            <color indexed="81"/>
            <rFont val="Tahoma"/>
            <family val="2"/>
          </rPr>
          <t>Dieser Wert wird nur dann vom System eingetragen, wenn auf Seite 1 Jahreszahl eingetragen ist !</t>
        </r>
      </text>
    </comment>
    <comment ref="F34" authorId="0" shapeId="0" xr:uid="{00000000-0006-0000-0500-00001D000000}">
      <text>
        <r>
          <rPr>
            <sz val="8"/>
            <color indexed="81"/>
            <rFont val="Tahoma"/>
            <family val="2"/>
          </rPr>
          <t>Dieser Wert wird nur dann vom System eingetragen, wenn auf Seite 1 Jahreszahl eingetragen ist !</t>
        </r>
      </text>
    </comment>
    <comment ref="H34" authorId="0" shapeId="0" xr:uid="{00000000-0006-0000-0500-00001E000000}">
      <text>
        <r>
          <rPr>
            <sz val="8"/>
            <color indexed="81"/>
            <rFont val="Tahoma"/>
            <family val="2"/>
          </rPr>
          <t>Dieser Wert wird nur dann vom System eingetragen, wenn auf Seite 1 Jahreszahl eingetragen ist !</t>
        </r>
      </text>
    </comment>
    <comment ref="D36" authorId="0" shapeId="0" xr:uid="{00000000-0006-0000-0500-00001F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36" authorId="0" shapeId="0" xr:uid="{00000000-0006-0000-0500-000020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H36" authorId="0" shapeId="0" xr:uid="{00000000-0006-0000-0500-000021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38" authorId="0" shapeId="0" xr:uid="{00000000-0006-0000-0500-000022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38" authorId="0" shapeId="0" xr:uid="{00000000-0006-0000-0500-000023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H38" authorId="0" shapeId="0" xr:uid="{00000000-0006-0000-0500-000024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D39" authorId="0" shapeId="0" xr:uid="{00000000-0006-0000-0500-000025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F39" authorId="0" shapeId="0" xr:uid="{00000000-0006-0000-0500-000026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  <comment ref="H39" authorId="0" shapeId="0" xr:uid="{00000000-0006-0000-0500-000027000000}">
      <text>
        <r>
          <rPr>
            <sz val="8"/>
            <color indexed="81"/>
            <rFont val="Tahoma"/>
            <family val="2"/>
          </rPr>
          <t xml:space="preserve">Dieser Wert wird berechnet; bitte keine Eintragung vornehmen!
</t>
        </r>
      </text>
    </comment>
  </commentList>
</comments>
</file>

<file path=xl/sharedStrings.xml><?xml version="1.0" encoding="utf-8"?>
<sst xmlns="http://schemas.openxmlformats.org/spreadsheetml/2006/main" count="484" uniqueCount="371">
  <si>
    <t>Anschrift/-en der Genehmigungsbehörde/-n</t>
  </si>
  <si>
    <t>Antrag</t>
  </si>
  <si>
    <t>auf Gewährung eines Ausgleichs für</t>
  </si>
  <si>
    <t>Thüringer Landesverwaltungsamt Weimar</t>
  </si>
  <si>
    <t>gemeinwirtschaftliche Leistungen im</t>
  </si>
  <si>
    <t>Straßenpersonenverkehr / Eisenbahnver-</t>
  </si>
  <si>
    <t>kehr* für das Kalenderjahr</t>
  </si>
  <si>
    <t>sowie einer Vorauszahlung für das</t>
  </si>
  <si>
    <t>Kalenderjahr</t>
  </si>
  <si>
    <t>/</t>
  </si>
  <si>
    <t>I. Allgemeine Angaben</t>
  </si>
  <si>
    <t>1.</t>
  </si>
  <si>
    <t>Name des anspruchsberechtigten</t>
  </si>
  <si>
    <t>Unternehmens</t>
  </si>
  <si>
    <t>Betriebssitz PLZ, Ort</t>
  </si>
  <si>
    <t>Straße, Haus-Nr.</t>
  </si>
  <si>
    <t>Ansprechpartner/-in</t>
  </si>
  <si>
    <t>Telefon-Nr. / Telefax-Nr.</t>
  </si>
  <si>
    <t>E-Mail-Adresse</t>
  </si>
  <si>
    <t>Bankverbindung</t>
  </si>
  <si>
    <t>Kto.-Nr.</t>
  </si>
  <si>
    <t>BLZ</t>
  </si>
  <si>
    <t>Geldinstitut</t>
  </si>
  <si>
    <t>2.</t>
  </si>
  <si>
    <t>Name des Beauftragten, wenn</t>
  </si>
  <si>
    <t>entfällt</t>
  </si>
  <si>
    <t>Dritte den Antrag stellen</t>
  </si>
  <si>
    <t>Inkassovollmacht</t>
  </si>
  <si>
    <t>ja</t>
  </si>
  <si>
    <t>nein</t>
  </si>
  <si>
    <t>Zustellungsvollmacht</t>
  </si>
  <si>
    <t>3.</t>
  </si>
  <si>
    <t xml:space="preserve">Verkehrsform und </t>
  </si>
  <si>
    <t>Nutz-Wagen-Kilometer/Jahr</t>
  </si>
  <si>
    <t>Linienbestand</t>
  </si>
  <si>
    <t>davon in (Land)</t>
  </si>
  <si>
    <t>Gesamt</t>
  </si>
  <si>
    <t>Thüringen</t>
  </si>
  <si>
    <t xml:space="preserve"> 3.1</t>
  </si>
  <si>
    <t>Straßenbahn</t>
  </si>
  <si>
    <t xml:space="preserve"> 3.1.1</t>
  </si>
  <si>
    <t xml:space="preserve">davon in Städten über          </t>
  </si>
  <si>
    <t>Einwohner</t>
  </si>
  <si>
    <t xml:space="preserve"> 3.1.2</t>
  </si>
  <si>
    <t>davon in Städten unter</t>
  </si>
  <si>
    <t xml:space="preserve"> 3.2</t>
  </si>
  <si>
    <t>Stadtschnellbahn</t>
  </si>
  <si>
    <t xml:space="preserve"> 3.3</t>
  </si>
  <si>
    <t>Oberleitungsomnibus</t>
  </si>
  <si>
    <t xml:space="preserve"> 3.4</t>
  </si>
  <si>
    <t>Linienverkehr mit Kfz</t>
  </si>
  <si>
    <t>nach § 42 und nach § 43 Nr. 2</t>
  </si>
  <si>
    <t>PBefG, soweit nicht nach § 45</t>
  </si>
  <si>
    <t>Abs. 3 PBefG auf die Einhaltung</t>
  </si>
  <si>
    <t>der Vorschriften über Beförde-</t>
  </si>
  <si>
    <t>rungsentgelte und -bedingungen</t>
  </si>
  <si>
    <t>(§ 39 PBefG) verzichtet wurde</t>
  </si>
  <si>
    <t>davon</t>
  </si>
  <si>
    <t xml:space="preserve"> 3.4.1</t>
  </si>
  <si>
    <t>Orts- und Nachbarortslinien</t>
  </si>
  <si>
    <t xml:space="preserve"> 3.4.1.1</t>
  </si>
  <si>
    <t>in Städten über</t>
  </si>
  <si>
    <t xml:space="preserve"> 3.4.1.2</t>
  </si>
  <si>
    <t>in Städten/Gemeinden über</t>
  </si>
  <si>
    <t xml:space="preserve"> 3.4.1.3</t>
  </si>
  <si>
    <t>in Städten/Gemeinden unter</t>
  </si>
  <si>
    <t xml:space="preserve"> 3.4.2</t>
  </si>
  <si>
    <t>Sonstige Linien (Überlandlinien)</t>
  </si>
  <si>
    <t xml:space="preserve"> 3.5</t>
  </si>
  <si>
    <t xml:space="preserve">Schienenverkehre der </t>
  </si>
  <si>
    <t>nichtbundeseigenen Eisen-</t>
  </si>
  <si>
    <t>bahnen nach dem AEG</t>
  </si>
  <si>
    <t>Summe     3.1 - 3.3 und 3.4.1</t>
  </si>
  <si>
    <t>Summe 3.4.2</t>
  </si>
  <si>
    <t>II. Änderung der Beförderungsentgelte (§ 39 PBefG bzw. § 12 AEG)</t>
  </si>
  <si>
    <t>Datum, Aktenzeichen</t>
  </si>
  <si>
    <t>1.1</t>
  </si>
  <si>
    <t>Zeitfahrausweise für Auszubildende</t>
  </si>
  <si>
    <t>1.2</t>
  </si>
  <si>
    <t>die allgemeinen Zeitfahrausweise</t>
  </si>
  <si>
    <t>1.3</t>
  </si>
  <si>
    <t>die sonstigen Fahrausweise</t>
  </si>
  <si>
    <t>1.4</t>
  </si>
  <si>
    <t>Bescheid der Genehmigungsbehörde</t>
  </si>
  <si>
    <t>100:</t>
  </si>
  <si>
    <t>III. Zusammenhängendes Liniennetz mit verbundenen Beförderungsentgelten</t>
  </si>
  <si>
    <t>Linien des Unternehmens gehören zu</t>
  </si>
  <si>
    <t>Name der Gemeinschaft/-en</t>
  </si>
  <si>
    <t>einem von mehreren Unternehmen ge-</t>
  </si>
  <si>
    <t>bildeten zusammenhängenden Linien-</t>
  </si>
  <si>
    <t>netz mit einheitlichen oder verbunde-</t>
  </si>
  <si>
    <t>nen Beförderungsentgelten</t>
  </si>
  <si>
    <t>Die Erträge werden aufgrund eines</t>
  </si>
  <si>
    <t>Name der Gemeinschaft</t>
  </si>
  <si>
    <t xml:space="preserve">Datum des Vertrages </t>
  </si>
  <si>
    <t>Parameter für die Schlüsselbildung</t>
  </si>
  <si>
    <t>Einnahmeaufteilungsvertrages zuge-</t>
  </si>
  <si>
    <t>wiesen, dessen Verteilungsschlüssel</t>
  </si>
  <si>
    <t>Verkehrs- und/oder Betriebsleistungs-</t>
  </si>
  <si>
    <t>daten enthält</t>
  </si>
  <si>
    <t xml:space="preserve">Einnahmeaufteilungs-Regelung </t>
  </si>
  <si>
    <t>% - Anteil des antragstellenden Unternehmens im Kalenderjahr</t>
  </si>
  <si>
    <t>(Schlüsselung)</t>
  </si>
  <si>
    <t>Schlüsselbildung siehe Anlage</t>
  </si>
  <si>
    <t>4.</t>
  </si>
  <si>
    <t>Die Zustimmung zu einem besonderen</t>
  </si>
  <si>
    <t>Datum des Antrags</t>
  </si>
  <si>
    <t>bei (Genehmigungsbehörde)</t>
  </si>
  <si>
    <t>Schlüssel nach § 5 Abs. 2 * wurde</t>
  </si>
  <si>
    <t>beantragt</t>
  </si>
  <si>
    <t>IV. Verkehrsleistung im Kalenderjahr, für das der Ausgleich beantragt wird</t>
  </si>
  <si>
    <t xml:space="preserve">Fahrausweise im </t>
  </si>
  <si>
    <t>Werte nach § 3 Abs. 2 Satz 2
und Satz 3 Halbsatz 1*</t>
  </si>
  <si>
    <t>Unterschreitungswert nach § 3 Abs. 2
Satz 3 Halbsatz 2*</t>
  </si>
  <si>
    <t>Betriebsindivi-dueller Wert  nach § 3 Abs. 5*</t>
  </si>
  <si>
    <t>Ausbildungsverkehr</t>
  </si>
  <si>
    <t>Fahrten/Tag</t>
  </si>
  <si>
    <t>Gültigkeitstage.</t>
  </si>
  <si>
    <t>Gültigkeitstage</t>
  </si>
  <si>
    <t>1.1.1</t>
  </si>
  <si>
    <t>Wochenkarten</t>
  </si>
  <si>
    <t>1.1.2.</t>
  </si>
  <si>
    <t>Wochenrichtungskarten</t>
  </si>
  <si>
    <t>1.1.3</t>
  </si>
  <si>
    <t>Monatskarten</t>
  </si>
  <si>
    <t>1.1.4</t>
  </si>
  <si>
    <t>Monatsrichtungskarten</t>
  </si>
  <si>
    <t>1.1.5</t>
  </si>
  <si>
    <t>1.1.6</t>
  </si>
  <si>
    <t>1.1.7</t>
  </si>
  <si>
    <t>1.1.8</t>
  </si>
  <si>
    <t>1.1.9</t>
  </si>
  <si>
    <t>1.1.10</t>
  </si>
  <si>
    <t>Jahreskarten</t>
  </si>
  <si>
    <t>Zahl der verkauften / ausgleichs-</t>
  </si>
  <si>
    <t>Stückzahl</t>
  </si>
  <si>
    <t>fähigen Zeitfahrausweise</t>
  </si>
  <si>
    <t>VU</t>
  </si>
  <si>
    <t>LVwA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</si>
  <si>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</si>
  <si>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</si>
  <si>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</si>
  <si>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</si>
  <si>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</si>
  <si>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</si>
  <si>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</si>
  <si>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</si>
  <si>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</si>
  <si>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</si>
  <si>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Zahl der Beförderungsfälle im</t>
  </si>
  <si>
    <t>Beförderungsfälle</t>
  </si>
  <si>
    <t>2.1</t>
  </si>
  <si>
    <t>2.2</t>
  </si>
  <si>
    <t xml:space="preserve">2.3 </t>
  </si>
  <si>
    <t>2.4</t>
  </si>
  <si>
    <t>2.5</t>
  </si>
  <si>
    <t>2.6</t>
  </si>
  <si>
    <t>2.7</t>
  </si>
  <si>
    <t>2.8</t>
  </si>
  <si>
    <t>2.9</t>
  </si>
  <si>
    <t>2.10</t>
  </si>
  <si>
    <t>insgesamt (Summe 2.1 bis 2.10):</t>
  </si>
  <si>
    <t>davon erfüllen die Voraus-</t>
  </si>
  <si>
    <t>setzungen des § 3 Abs. 3*</t>
  </si>
  <si>
    <t>2.11</t>
  </si>
  <si>
    <t>Zuschlag</t>
  </si>
  <si>
    <t>in %</t>
  </si>
  <si>
    <t>nach § 3 Abs. 3*</t>
  </si>
  <si>
    <t>nach § 3 Abs. 5*</t>
  </si>
  <si>
    <t>Summe insgesamt:</t>
  </si>
  <si>
    <t>(Summe 2.1 bis 2.10 und 2.11)</t>
  </si>
  <si>
    <t>gezählte Umsteiger</t>
  </si>
  <si>
    <t>Mittlere Reiseweite im</t>
  </si>
  <si>
    <t>Durchnittswert nach § 3 Abs. 4 *</t>
  </si>
  <si>
    <t>Betriebsindividueller Wert nach § 3 Abs. 5 *</t>
  </si>
  <si>
    <t>3.1</t>
  </si>
  <si>
    <t>Kilometer</t>
  </si>
  <si>
    <t>Kontrolle: pauschalierter Wert der  Beförderungsweite</t>
  </si>
  <si>
    <t>Personenkilometer</t>
  </si>
  <si>
    <t>Personen-km</t>
  </si>
  <si>
    <t>im Ausbildungsverkehr</t>
  </si>
  <si>
    <t>4.1</t>
  </si>
  <si>
    <t>insgesamt</t>
  </si>
  <si>
    <t>4.2</t>
  </si>
  <si>
    <t>davon entfallen</t>
  </si>
  <si>
    <t>auf die Länder (§ 6 *)</t>
  </si>
  <si>
    <t>- Schlüssel siehe Anlage 5 -</t>
  </si>
  <si>
    <t>V. Erträge im Kalenderjahr, für das der Ausgleich beantragt wird</t>
  </si>
  <si>
    <t>Fahrgeldeinnahmen einschließlich Umsatz-</t>
  </si>
  <si>
    <t>in vollen Euro</t>
  </si>
  <si>
    <t>steuer im Ausbildungsverkehr</t>
  </si>
  <si>
    <t>1.5</t>
  </si>
  <si>
    <t>1.6</t>
  </si>
  <si>
    <t>1.7</t>
  </si>
  <si>
    <t>1.8</t>
  </si>
  <si>
    <t>1.9</t>
  </si>
  <si>
    <t>1.10</t>
  </si>
  <si>
    <t>Einnahmen aus erhöhtem Beförderungsentgelt im Ausbildungsverkehr</t>
  </si>
  <si>
    <t>Erträge im Ausbildungsver-</t>
  </si>
  <si>
    <t>kehr (Summe 1.-2.)</t>
  </si>
  <si>
    <t>3.2</t>
  </si>
  <si>
    <t>Nachrichtlich</t>
  </si>
  <si>
    <t>in Cent</t>
  </si>
  <si>
    <t>Ertrag je Beförderungsfall ohne Zuschlag nach                   § 3 Abs. 3*</t>
  </si>
  <si>
    <t>V. 3.1 / Summe IV. 2.1-2.10</t>
  </si>
  <si>
    <t>Ertrag je Wochenkarte</t>
  </si>
  <si>
    <t>Ertrag je Wochenrichtungskarte</t>
  </si>
  <si>
    <t>Ertrag je Monatskarte</t>
  </si>
  <si>
    <t>Ertrag je Monatsrichtungskarte</t>
  </si>
  <si>
    <t>Ertrag je Jahreskarte</t>
  </si>
  <si>
    <t>Ertrag je Personenkilometer</t>
  </si>
  <si>
    <t>V. 3.1 / IV. 4.1</t>
  </si>
  <si>
    <t>VI. Berechnung des Ausgleichs</t>
  </si>
  <si>
    <t>Land</t>
  </si>
  <si>
    <t>Soll-Kostensatz</t>
  </si>
  <si>
    <t>Datum</t>
  </si>
  <si>
    <t>Cent/Pkm</t>
  </si>
  <si>
    <t>Ausgleichsberechnung</t>
  </si>
  <si>
    <t>Sollkosten</t>
  </si>
  <si>
    <t>(Kostensatz x Pkm)</t>
  </si>
  <si>
    <t>Diff. 2.1 - 2.2</t>
  </si>
  <si>
    <t>2.3</t>
  </si>
  <si>
    <t>1. Rate</t>
  </si>
  <si>
    <t>2. Rate</t>
  </si>
  <si>
    <t>3.3</t>
  </si>
  <si>
    <t>3.4</t>
  </si>
  <si>
    <t>Summe 3.1 bis 3.3</t>
  </si>
  <si>
    <t>auszuzahlender Betrag</t>
  </si>
  <si>
    <t>Diff. 2.3 - 3.4</t>
  </si>
  <si>
    <t>VII. Vorauszahlungen</t>
  </si>
  <si>
    <t>davon 80 v.H.</t>
  </si>
  <si>
    <t>zum 15. Juli</t>
  </si>
  <si>
    <t>zum 15. November</t>
  </si>
  <si>
    <t xml:space="preserve">VIII. Bescheinigung eines Wirtschaftsprüfers oder einer von der </t>
  </si>
  <si>
    <t>Genehmigungsbehörde anerkannten Stelle oder Person nach § 7 Abs. 3 *</t>
  </si>
  <si>
    <t>Die Richtigkeit der Angaben und Ausgleichsberechnungen wird bestätigt.</t>
  </si>
  <si>
    <t xml:space="preserve">Wirtschaftsprüfer/Wirtschaftsprüfungsgesellschaft/ Steuerberater / </t>
  </si>
  <si>
    <t>Steuerberatungsgesellschaft/ Steuerbevollmächtigter / Buchprüfer/ Rechnungsprüfungsamt</t>
  </si>
  <si>
    <t>Herr/Frau/Firma</t>
  </si>
  <si>
    <t>Straße, Ort</t>
  </si>
  <si>
    <t>Datum/Stempel/Unterschrift</t>
  </si>
  <si>
    <t xml:space="preserve">IX.Anlagen </t>
  </si>
  <si>
    <t>Linienverzeichnis unter Angabe der der Linienlängen</t>
  </si>
  <si>
    <t>Fahrpreisübersicht</t>
  </si>
  <si>
    <t>ggfs. Inkasso- und Zustellvollmacht</t>
  </si>
  <si>
    <t xml:space="preserve">Nachweis über die Ermittlung betriebsindividueller Werte nach § 3 Abs. 5 * </t>
  </si>
  <si>
    <t>5.</t>
  </si>
  <si>
    <t>ggfs. Berechnungen zur Einnahmenaufteilung nach III. 3.2</t>
  </si>
  <si>
    <t>6.</t>
  </si>
  <si>
    <t>Angaben zum Schlüssel nach § 6 *</t>
  </si>
  <si>
    <t>7.</t>
  </si>
  <si>
    <t>8.</t>
  </si>
  <si>
    <t>9.</t>
  </si>
  <si>
    <t xml:space="preserve">Es wird versichert, dass die Angaben in diesem Antrag und in den beigefügten </t>
  </si>
  <si>
    <t>Anlagen nach bestem Wissen und vollständig gemacht worden sind.</t>
  </si>
  <si>
    <t>Datum/Stempel</t>
  </si>
  <si>
    <t>und Unterschrift des Antragstellers</t>
  </si>
  <si>
    <t>Nutz-Wagen-Kilometer / Jahr (Nr. 3 der Seite 2)</t>
  </si>
  <si>
    <t>Der Nutz-Wagen-Kilometer ist ein statistischer Wert, der die Fahrleistungen der Zugfahrzeuge</t>
  </si>
  <si>
    <t>und die der mitgeführten Anhänger im Straßenbahn- und Obus-Verkehr sowie im Linienverkehr</t>
  </si>
  <si>
    <t>mit Kraftfahrzeugen nach § 42 PBefG angibt. Die Fahrleistungen im Schülerverkehr</t>
  </si>
  <si>
    <t xml:space="preserve">nach § 43 Nr. 2 PBefG kommen ebenfalls infrage, soweit nicht nach § 45 Abs. 3 PBefG </t>
  </si>
  <si>
    <t>auf die Einhaltung der Vorschriften über Beförderungsentgelte und- bedingungen</t>
  </si>
  <si>
    <t xml:space="preserve"> (§ 39 PBefG) verzichtet worden ist. Leerfahrten, Werkstattfahrten und dgl. </t>
  </si>
  <si>
    <t xml:space="preserve">sind nicht als Wagen-Kilometer-Leistung auszuweisen. Zu- und Abfahrten  </t>
  </si>
  <si>
    <t xml:space="preserve">zählen nur dann, wenn sie von Fahrgästen benutzt werden können. </t>
  </si>
  <si>
    <t>Fahrleistungen, die im Rangieren oder auf Endschleifen anfallen, gehören indessen dazu.</t>
  </si>
  <si>
    <t>Überwiegende Verkehrsform (Nr. 3 der Seite 2)</t>
  </si>
  <si>
    <t>Als Ortslinienverkehr (Ziff. 3.4.1) gilt eine Straßenbahn- oder Obuslinie oder eine</t>
  </si>
  <si>
    <t>Kraftfahrzeuglinie nach § 42 oder § 43 Nr. 2 PBefG, wenn sie innerhalb der politischen</t>
  </si>
  <si>
    <t>Grenzen einer Gemeinde betrieben wird.</t>
  </si>
  <si>
    <t>Als Nachbarortslinienverkehr im Sinne des § 3 Abs. 4 Sätze 2 und 3* gilt eine Straßenbahn-</t>
  </si>
  <si>
    <t>oder Obuslinie oder Kraftfahrzeuglinie nach § 42 oder § 43 Nr. 2 PBefG, wenn folgende</t>
  </si>
  <si>
    <t>Voraussetzungen erfüllt sind:</t>
  </si>
  <si>
    <t>Es muss sich um eine Linie handeln</t>
  </si>
  <si>
    <t>zwischen Nachbarorten oder Teilen von ihnen, wenn diese</t>
  </si>
  <si>
    <t>wirtschaftlich und verkehrsmäßig so miteinander verbunden sind, dass der Verkehr nach der</t>
  </si>
  <si>
    <t>Tarifgestaltung und nach gegenwärtiger oder in naher Zukunft zu erwartender Häufigkeit einem</t>
  </si>
  <si>
    <t>Ortslinienverkehr vergleichbar ist. Die Verbindung mehrerer Nachbarortslinien fällt nicht unter</t>
  </si>
  <si>
    <t>den Begriff "Nachbarortslinienverkehr".</t>
  </si>
  <si>
    <t>Ein Linienverkehr ist nach Häufigkeit und Tarifgestaltung einem Ortslinienverkehr</t>
  </si>
  <si>
    <t>grundsätzlich nicht vergleichbar, wenn</t>
  </si>
  <si>
    <t>-werktäglich (außer samstags) fahrplanmäpig weniger als 12 Fahrtenpaare ausgeführt werden</t>
  </si>
  <si>
    <t>oder</t>
  </si>
  <si>
    <t>-das Beförderungsentgelt nicht nach einem im Ortslinienverkehr üblichen Tarifschema</t>
  </si>
  <si>
    <t xml:space="preserve"> (Einheitspreis, Zonentarif, Teilstreckentarif) erhoben wird.</t>
  </si>
  <si>
    <t xml:space="preserve">Unter Nachbarorten sind benachbarte politische Gemeinden zu verstehen; sie müssen </t>
  </si>
  <si>
    <t>nicht unmittelbar aneinandergrenzen.</t>
  </si>
  <si>
    <t>Der Orts- und Nachbarortslinienverkehr "überwiegt", wenn mehr als 50 v.H. der Jahres-</t>
  </si>
  <si>
    <t>Wagen-Kilometer-Leistung dort erbracht wird; im anderen Falle wird "überwiegend" Über-</t>
  </si>
  <si>
    <t>landlinienverkehr betrieben; dazu siehe auch Erl. Nr. 6.</t>
  </si>
  <si>
    <t>Zeitfahrausweise (Seite 4 Nr. 1)</t>
  </si>
  <si>
    <t>Das sind Fahrausweise, die den in der PBefAusglV/AEAusglV genannten Personenkreis für</t>
  </si>
  <si>
    <t>einen Zeitraum von mindestens einer Woche zur beliebig häufigen Benutzung des Verkehrs-</t>
  </si>
  <si>
    <t>mittels in bestimmten Relationen, Zonen oder sonstigen Bereichen berechtigen (Schüler-</t>
  </si>
  <si>
    <t xml:space="preserve">wochen-, -monats- und -jahreskarten). Für die Ausnutzung der Zeitfahrausweise sind 2,3 </t>
  </si>
  <si>
    <t>Fahrten je Gültigkeitstag zugrunde zu legen. Dabei ist die Woche mit höchstens sechs</t>
  </si>
  <si>
    <t>Tagen, der Monat mit höchstens 26 Tagen und das Jahr mit höchstens 240 Tagen anzu-</t>
  </si>
  <si>
    <t>setzen.</t>
  </si>
  <si>
    <t>Diese Werte können unterschritten werden, soweit Fahrplanangebote nicht vorhanden sind</t>
  </si>
  <si>
    <t>oder tarifliche Einschränkungen bestehen oder nur ausbildungsnotwendige Tage berücksich-</t>
  </si>
  <si>
    <t>tigt werden sollen (§ 3 Abs. 2 Satz 3 Halbs. 2*). Von dieser Ermächtigung kann Gebrauch</t>
  </si>
  <si>
    <t>gemacht werden, wenn sich aus dem Fahrplan oder den Tarifbestimmungen ergibt, dass an</t>
  </si>
  <si>
    <t>bestimmten Tagen keine Ausbildungsverkehre angeboten werden bzw. die Nutzung des</t>
  </si>
  <si>
    <t>Fahrausweises eingeschränkt ist; Dies gilt auch, wenn nach den Feststellungen der zustän-</t>
  </si>
  <si>
    <t>-digen Landesbehörden die Anzahl der Ausbildungstage unter den in den Verordnungen ge-</t>
  </si>
  <si>
    <t>nannten Höchstwerten liegt; hierüber werden die Verkehrsunternehmen vorher unterrichtet.</t>
  </si>
  <si>
    <t>Beförderungsfälle (Seite 4 Nr. 2)</t>
  </si>
  <si>
    <t>Die Zahl der Beförderungsfälle ist nach den verkauften Wochen-, Monats- und Jahres-</t>
  </si>
  <si>
    <t xml:space="preserve">zeitfahrausweisen im Ausbildungsverkehr zu errechnen. Es sind die unter Erl. Nr. 3 </t>
  </si>
  <si>
    <t>genannten Ausnutzungswerte anzusetzen.</t>
  </si>
  <si>
    <t>Zuschlag (Seite 4 Nr. 2.11)</t>
  </si>
  <si>
    <t>Besteht ein von mehreren Unternehmen gebildetes zusammenhängendes Liniennetz</t>
  </si>
  <si>
    <t>mit einheitlichen oder verbundenen Beförderungsentgelten und wird je beförderte Person</t>
  </si>
  <si>
    <t>nur ein Fahrausweis ausgegeben, ist die errechnete Zahl der Beförderungsfälle um</t>
  </si>
  <si>
    <t>10 v.H. zu erhöhen.</t>
  </si>
  <si>
    <t>Mittlere Reiseweite (Seite 5 Nr. 3)</t>
  </si>
  <si>
    <t xml:space="preserve">Die mittlere Reiseweite gibt an, welche Entfernung ein Auszubildender je Fahrt </t>
  </si>
  <si>
    <t xml:space="preserve">im Liniennetz eines Unternehmens durchschnittlich zurücklegt. Dieser Wert gilt für </t>
  </si>
  <si>
    <t xml:space="preserve">den gesamten Ausbildungsverkehr eines Unternehmens. </t>
  </si>
  <si>
    <t>Nach § 3 Abs. 4 Satz 1 PBefAusglV kommen als Durchschnittswerte infrage:</t>
  </si>
  <si>
    <t>-5 km, wenn überwiegend Orts- und Nachbarortslinienverkehr oder</t>
  </si>
  <si>
    <t>-8 km, wenn überwiegend sonstiger Linienverkehr Linienverkehr (Überlandlinienverkehr)</t>
  </si>
  <si>
    <t>betrieben wird.</t>
  </si>
  <si>
    <t>Nach § 3 Abs. 4AEAusglV beträgt der Durchschnittswert einheitlich 8 km.</t>
  </si>
  <si>
    <t>Betriebsindividuelle Werte (Seite 4 Nr. 1, Nr. 2.11, Seite 5 Nr. 3)</t>
  </si>
  <si>
    <t xml:space="preserve">Wird nachgewiesen, dass von den Durchschnittswerten für </t>
  </si>
  <si>
    <t>- die Ausnutzung der Zeitfahrausweise je Gültigkeitstag (§ 3 Abs. 2 Satz 2*) oder</t>
  </si>
  <si>
    <t>- die Erhöhung der Beförderungsfälle um 10 v. H. (§ 3 Abs. 3*) oder</t>
  </si>
  <si>
    <t>- die mittlere Reiseweite</t>
  </si>
  <si>
    <t>jeweils um mehr als 25 v.H. abgewichen wird, können der Berechnung die nachge-</t>
  </si>
  <si>
    <t>wiesenen Werte zugrunde gelegt werden.</t>
  </si>
  <si>
    <t>Personen-Kilometer (Seite 5 Nr. 4)</t>
  </si>
  <si>
    <t>Personen-Kilometer sind durch Multiplikation der Beförderungsfälle mit der mittleren</t>
  </si>
  <si>
    <t>Reiseweite zu errechnen.</t>
  </si>
  <si>
    <t>Einnahmen aus erhöhtem Beförderungsentgelt</t>
  </si>
  <si>
    <t xml:space="preserve">Das sind Einnahmen, die sich auf Grund des § 9 Abs. 2 der Verordnung über die </t>
  </si>
  <si>
    <t>Allgemeinen Beförderungsbedingungen ergeben.</t>
  </si>
  <si>
    <t>10.</t>
  </si>
  <si>
    <t>Eisenbahnen</t>
  </si>
  <si>
    <t>Im Eisenbahnverkehr sind anstelle der Bezeichnungen:</t>
  </si>
  <si>
    <t>Unternehmer, Genehmmigungsbehörde,</t>
  </si>
  <si>
    <t>Beförderungsentgelte, erhöhtes Beförderungsentgelt, Wagen-Kilometer</t>
  </si>
  <si>
    <t>folgende Angaben zu machen:</t>
  </si>
  <si>
    <t>Name der Eisenbahn, zuständige Landesbehörde,</t>
  </si>
  <si>
    <t>Tarife, Fahrpreiszuschläge, Achs-Kilometer</t>
  </si>
  <si>
    <t xml:space="preserve">50 v.H. der Diff. 2.1  - 2.2 </t>
  </si>
  <si>
    <t>Errechneter Ausgleichsanspruch</t>
  </si>
  <si>
    <t>Gewährte Vorauszahlungen</t>
  </si>
  <si>
    <t>gewährter Ausgleichsanspruch</t>
  </si>
  <si>
    <t>Beantragte Vorauszahlungen</t>
  </si>
  <si>
    <t>Höhe des Ausgleichsanspruchs</t>
  </si>
  <si>
    <t>Letzter Antrag auf Änderung der Beförderungsentgelte für</t>
  </si>
  <si>
    <t>Verhältnis allgemeiner Zeitfahrausweise zu Zeitfahrausweistarif für Auszubildende</t>
  </si>
  <si>
    <t>Ausnutzung der Zeitfahrausweise</t>
  </si>
  <si>
    <t>Kürzung HBeglG 2004</t>
  </si>
  <si>
    <t>Erträge im Ausbildungsverkehr</t>
  </si>
  <si>
    <t>s. Fahrgeld-einn. 3.2</t>
  </si>
  <si>
    <t>VI. 2.4</t>
  </si>
  <si>
    <t>IBAN</t>
  </si>
  <si>
    <t>BIC</t>
  </si>
  <si>
    <t>Telefon:         0361 / 57332 1442</t>
  </si>
  <si>
    <t/>
  </si>
  <si>
    <t>Jorge-Semprùn-Platz 4</t>
  </si>
  <si>
    <t>99423 Weimar</t>
  </si>
  <si>
    <t>des Landes gem. 9. Thür. VO vom</t>
  </si>
  <si>
    <t>Aktz: 232.1.04-3687-</t>
  </si>
  <si>
    <t>Referat 232 - Straßen- und Luftverkehr</t>
  </si>
  <si>
    <t>Bearbeiter:     Frau Bartz</t>
  </si>
  <si>
    <t>Heike.Bartz@tlvwa.thueringen.de</t>
  </si>
  <si>
    <t>Abt. Wirtschaft, Verkehr und Gesundheit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</si>
</sst>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D_M_-;\-* #,##0.00\ _D_M_-;_-* &quot;-&quot;??\ _D_M_-;_-@_-"/>
    <numFmt numFmtId="165" formatCode="0.0"/>
    <numFmt numFmtId="166" formatCode="#,##0.00_ ;[Red]\-#,##0.00\ "/>
    <numFmt numFmtId="167" formatCode="#,##0.00\ \€;\-#,##0.00\ \€"/>
    <numFmt numFmtId="168" formatCode="0.000000"/>
    <numFmt numFmtId="169" formatCode="#,##0.000000"/>
    <numFmt numFmtId="170" formatCode="#,##0_ ;[Red]\-#,##0\ "/>
  </numFmts>
  <fonts count="1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6"/>
      <name val="Arial"/>
      <family val="2"/>
    </font>
  </fonts>
  <fills count="7">
    <fill>
      <patternFill patternType="none"/>
    </fill>
    <fill>
      <patternFill patternType="gray125"/>
    </fill>
    <fill>
      <patternFill patternType="gray125">
        <fgColor indexed="13"/>
      </patternFill>
    </fill>
    <fill>
      <patternFill patternType="gray125">
        <bgColor indexed="41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13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1"/>
      </left>
      <right style="thin">
        <color indexed="64"/>
      </right>
      <top/>
      <bottom style="double">
        <color indexed="11"/>
      </bottom>
      <diagonal/>
    </border>
    <border>
      <left/>
      <right style="thin">
        <color indexed="64"/>
      </right>
      <top/>
      <bottom style="double">
        <color indexed="11"/>
      </bottom>
      <diagonal/>
    </border>
    <border>
      <left/>
      <right style="double">
        <color indexed="11"/>
      </right>
      <top/>
      <bottom style="double">
        <color indexed="11"/>
      </bottom>
      <diagonal/>
    </border>
    <border>
      <left style="double">
        <color indexed="11"/>
      </left>
      <right/>
      <top style="double">
        <color indexed="11"/>
      </top>
      <bottom style="double">
        <color indexed="11"/>
      </bottom>
      <diagonal/>
    </border>
    <border>
      <left style="thin">
        <color indexed="64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double">
        <color indexed="11"/>
      </left>
      <right/>
      <top style="double">
        <color indexed="11"/>
      </top>
      <bottom/>
      <diagonal/>
    </border>
    <border>
      <left/>
      <right/>
      <top style="double">
        <color indexed="11"/>
      </top>
      <bottom/>
      <diagonal/>
    </border>
    <border>
      <left/>
      <right style="double">
        <color indexed="11"/>
      </right>
      <top style="double">
        <color indexed="11"/>
      </top>
      <bottom/>
      <diagonal/>
    </border>
    <border>
      <left style="double">
        <color indexed="11"/>
      </left>
      <right/>
      <top/>
      <bottom style="thin">
        <color indexed="64"/>
      </bottom>
      <diagonal/>
    </border>
    <border>
      <left/>
      <right style="double">
        <color indexed="11"/>
      </right>
      <top/>
      <bottom style="thin">
        <color indexed="64"/>
      </bottom>
      <diagonal/>
    </border>
    <border>
      <left style="double">
        <color indexed="11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11"/>
      </right>
      <top style="thin">
        <color indexed="64"/>
      </top>
      <bottom style="thin">
        <color indexed="64"/>
      </bottom>
      <diagonal/>
    </border>
    <border>
      <left style="double">
        <color indexed="11"/>
      </left>
      <right/>
      <top style="thin">
        <color indexed="64"/>
      </top>
      <bottom style="double">
        <color indexed="11"/>
      </bottom>
      <diagonal/>
    </border>
    <border>
      <left/>
      <right/>
      <top style="thin">
        <color indexed="64"/>
      </top>
      <bottom style="double">
        <color indexed="11"/>
      </bottom>
      <diagonal/>
    </border>
    <border>
      <left/>
      <right style="double">
        <color indexed="11"/>
      </right>
      <top style="thin">
        <color indexed="64"/>
      </top>
      <bottom style="double">
        <color indexed="11"/>
      </bottom>
      <diagonal/>
    </border>
    <border>
      <left/>
      <right/>
      <top style="double">
        <color indexed="11"/>
      </top>
      <bottom style="double">
        <color indexed="11"/>
      </bottom>
      <diagonal/>
    </border>
    <border>
      <left/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64"/>
      </left>
      <right style="thin">
        <color indexed="64"/>
      </right>
      <top/>
      <bottom style="double">
        <color indexed="11"/>
      </bottom>
      <diagonal/>
    </border>
    <border>
      <left style="thin">
        <color indexed="64"/>
      </left>
      <right style="double">
        <color indexed="11"/>
      </right>
      <top style="thin">
        <color indexed="64"/>
      </top>
      <bottom/>
      <diagonal/>
    </border>
    <border>
      <left style="thin">
        <color indexed="64"/>
      </left>
      <right style="double">
        <color indexed="11"/>
      </right>
      <top/>
      <bottom style="double">
        <color indexed="11"/>
      </bottom>
      <diagonal/>
    </border>
    <border>
      <left style="double">
        <color indexed="11"/>
      </left>
      <right style="thin">
        <color indexed="64"/>
      </right>
      <top style="double">
        <color indexed="11"/>
      </top>
      <bottom/>
      <diagonal/>
    </border>
    <border>
      <left style="double">
        <color indexed="1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11"/>
      </top>
      <bottom/>
      <diagonal/>
    </border>
    <border>
      <left style="thin">
        <color indexed="64"/>
      </left>
      <right style="double">
        <color indexed="11"/>
      </right>
      <top style="double">
        <color indexed="11"/>
      </top>
      <bottom/>
      <diagonal/>
    </border>
    <border>
      <left style="thin">
        <color indexed="64"/>
      </left>
      <right style="double">
        <color indexed="11"/>
      </right>
      <top/>
      <bottom style="thin">
        <color indexed="64"/>
      </bottom>
      <diagonal/>
    </border>
    <border>
      <left style="double">
        <color indexed="11"/>
      </left>
      <right style="thin">
        <color indexed="64"/>
      </right>
      <top style="thin">
        <color indexed="64"/>
      </top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 style="thick">
        <color indexed="10"/>
      </right>
      <top/>
      <bottom style="thick">
        <color indexed="10"/>
      </bottom>
      <diagonal/>
    </border>
  </borders>
  <cellStyleXfs count="3">
    <xf numFmtId="49" fontId="0" fillId="0" borderId="0"/>
    <xf numFmtId="164" fontId="2" fillId="0" borderId="0" applyNumberFormat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414">
    <xf numFmtId="49" fontId="0" fillId="0" borderId="0" xfId="0"/>
    <xf numFmtId="49" fontId="0" fillId="0" borderId="0" xfId="0" applyAlignment="1" applyProtection="1">
      <alignment vertical="center"/>
    </xf>
    <xf numFmtId="49" fontId="4" fillId="0" borderId="0" xfId="0" applyFont="1" applyAlignment="1" applyProtection="1">
      <alignment horizontal="centerContinuous" vertical="center"/>
    </xf>
    <xf numFmtId="49" fontId="0" fillId="0" borderId="0" xfId="0" applyAlignment="1" applyProtection="1">
      <alignment horizontal="centerContinuous" vertical="center"/>
    </xf>
    <xf numFmtId="49" fontId="4" fillId="0" borderId="1" xfId="0" applyFont="1" applyBorder="1" applyAlignment="1" applyProtection="1">
      <alignment horizontal="centerContinuous"/>
    </xf>
    <xf numFmtId="49" fontId="0" fillId="0" borderId="1" xfId="0" applyBorder="1" applyAlignment="1" applyProtection="1">
      <alignment horizontal="centerContinuous" vertical="center"/>
    </xf>
    <xf numFmtId="49" fontId="5" fillId="0" borderId="0" xfId="0" applyFont="1" applyAlignment="1" applyProtection="1">
      <alignment vertical="center"/>
    </xf>
    <xf numFmtId="49" fontId="0" fillId="0" borderId="2" xfId="0" applyBorder="1" applyAlignment="1" applyProtection="1">
      <alignment horizontal="left" vertical="center"/>
    </xf>
    <xf numFmtId="49" fontId="0" fillId="0" borderId="3" xfId="0" applyBorder="1" applyAlignment="1" applyProtection="1">
      <alignment horizontal="left" vertical="center"/>
    </xf>
    <xf numFmtId="49" fontId="0" fillId="0" borderId="4" xfId="0" applyBorder="1" applyAlignment="1" applyProtection="1">
      <alignment horizontal="left" vertical="center"/>
    </xf>
    <xf numFmtId="49" fontId="0" fillId="0" borderId="5" xfId="0" applyBorder="1" applyAlignment="1" applyProtection="1">
      <alignment horizontal="left" vertical="center"/>
    </xf>
    <xf numFmtId="49" fontId="0" fillId="0" borderId="0" xfId="0" applyAlignment="1" applyProtection="1">
      <alignment horizontal="left" vertical="center"/>
    </xf>
    <xf numFmtId="49" fontId="0" fillId="0" borderId="6" xfId="0" applyBorder="1" applyAlignment="1" applyProtection="1">
      <alignment horizontal="left" vertical="center"/>
    </xf>
    <xf numFmtId="49" fontId="6" fillId="0" borderId="0" xfId="0" applyFont="1" applyAlignment="1" applyProtection="1">
      <alignment vertical="center"/>
    </xf>
    <xf numFmtId="49" fontId="6" fillId="0" borderId="0" xfId="0" applyFont="1" applyAlignment="1" applyProtection="1">
      <alignment horizontal="right" vertical="center"/>
    </xf>
    <xf numFmtId="49" fontId="0" fillId="0" borderId="0" xfId="0" applyAlignment="1">
      <alignment vertical="center"/>
    </xf>
    <xf numFmtId="49" fontId="0" fillId="0" borderId="7" xfId="0" applyBorder="1" applyAlignment="1" applyProtection="1">
      <alignment horizontal="left" vertical="center"/>
    </xf>
    <xf numFmtId="49" fontId="0" fillId="0" borderId="1" xfId="0" applyBorder="1" applyAlignment="1" applyProtection="1">
      <alignment horizontal="left" vertical="center"/>
    </xf>
    <xf numFmtId="49" fontId="0" fillId="0" borderId="8" xfId="0" applyBorder="1" applyAlignment="1" applyProtection="1">
      <alignment horizontal="left" vertical="center"/>
    </xf>
    <xf numFmtId="49" fontId="1" fillId="0" borderId="0" xfId="0" applyFont="1" applyAlignment="1" applyProtection="1">
      <alignment horizontal="centerContinuous" vertical="center"/>
    </xf>
    <xf numFmtId="49" fontId="7" fillId="0" borderId="0" xfId="0" applyFont="1" applyAlignment="1" applyProtection="1">
      <alignment horizontal="center" vertical="center"/>
    </xf>
    <xf numFmtId="49" fontId="7" fillId="0" borderId="0" xfId="0" applyFont="1" applyAlignment="1" applyProtection="1">
      <alignment horizontal="left" vertical="center" wrapText="1"/>
    </xf>
    <xf numFmtId="49" fontId="8" fillId="0" borderId="0" xfId="0" applyFont="1" applyAlignment="1" applyProtection="1">
      <alignment horizontal="center" vertical="center"/>
    </xf>
    <xf numFmtId="49" fontId="8" fillId="0" borderId="0" xfId="0" applyFont="1" applyAlignment="1" applyProtection="1">
      <alignment horizontal="left" vertical="center"/>
    </xf>
    <xf numFmtId="49" fontId="0" fillId="0" borderId="9" xfId="0" applyBorder="1" applyAlignment="1" applyProtection="1">
      <alignment horizontal="centerContinuous" vertical="center"/>
      <protection locked="0"/>
    </xf>
    <xf numFmtId="49" fontId="0" fillId="0" borderId="10" xfId="0" applyBorder="1" applyAlignment="1" applyProtection="1">
      <alignment horizontal="centerContinuous" vertical="center"/>
      <protection locked="0"/>
    </xf>
    <xf numFmtId="49" fontId="0" fillId="0" borderId="11" xfId="0" applyBorder="1" applyAlignment="1" applyProtection="1">
      <alignment horizontal="centerContinuous" vertical="center"/>
      <protection locked="0"/>
    </xf>
    <xf numFmtId="49" fontId="8" fillId="0" borderId="0" xfId="0" applyFont="1" applyAlignment="1" applyProtection="1">
      <alignment vertical="center"/>
    </xf>
    <xf numFmtId="49" fontId="7" fillId="0" borderId="0" xfId="0" applyFont="1" applyAlignment="1" applyProtection="1">
      <alignment vertical="center" wrapText="1"/>
    </xf>
    <xf numFmtId="49" fontId="8" fillId="0" borderId="1" xfId="0" applyFont="1" applyBorder="1" applyAlignment="1" applyProtection="1">
      <alignment horizontal="centerContinuous" vertical="center"/>
    </xf>
    <xf numFmtId="49" fontId="0" fillId="0" borderId="8" xfId="0" applyBorder="1" applyAlignment="1" applyProtection="1">
      <alignment horizontal="centerContinuous" vertical="center"/>
    </xf>
    <xf numFmtId="49" fontId="1" fillId="0" borderId="0" xfId="0" applyFont="1" applyAlignment="1">
      <alignment vertical="center"/>
    </xf>
    <xf numFmtId="49" fontId="2" fillId="0" borderId="0" xfId="0" applyFont="1" applyAlignment="1">
      <alignment vertical="center"/>
    </xf>
    <xf numFmtId="49" fontId="2" fillId="0" borderId="2" xfId="0" applyFont="1" applyBorder="1" applyAlignment="1">
      <alignment horizontal="centerContinuous" vertical="center"/>
    </xf>
    <xf numFmtId="49" fontId="2" fillId="0" borderId="3" xfId="0" applyFont="1" applyBorder="1" applyAlignment="1">
      <alignment horizontal="centerContinuous" vertical="center"/>
    </xf>
    <xf numFmtId="49" fontId="2" fillId="0" borderId="4" xfId="0" applyFont="1" applyBorder="1" applyAlignment="1">
      <alignment horizontal="centerContinuous" vertical="center"/>
    </xf>
    <xf numFmtId="49" fontId="1" fillId="0" borderId="0" xfId="0" applyFont="1" applyAlignment="1">
      <alignment vertical="top"/>
    </xf>
    <xf numFmtId="2" fontId="2" fillId="0" borderId="12" xfId="0" applyNumberFormat="1" applyFont="1" applyBorder="1" applyAlignment="1">
      <alignment vertical="center"/>
    </xf>
    <xf numFmtId="49" fontId="2" fillId="0" borderId="0" xfId="0" applyFont="1" applyBorder="1" applyAlignment="1">
      <alignment horizontal="centerContinuous" vertical="center"/>
    </xf>
    <xf numFmtId="49" fontId="2" fillId="0" borderId="6" xfId="0" applyFont="1" applyBorder="1" applyAlignment="1">
      <alignment horizontal="centerContinuous" vertical="center"/>
    </xf>
    <xf numFmtId="2" fontId="2" fillId="0" borderId="13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horizontal="left" vertical="center"/>
    </xf>
    <xf numFmtId="3" fontId="2" fillId="0" borderId="14" xfId="0" applyNumberFormat="1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Continuous" vertical="center" wrapText="1"/>
    </xf>
    <xf numFmtId="1" fontId="2" fillId="0" borderId="0" xfId="0" applyNumberFormat="1" applyFont="1" applyBorder="1" applyAlignment="1">
      <alignment horizontal="right" vertical="center" wrapText="1"/>
    </xf>
    <xf numFmtId="3" fontId="2" fillId="1" borderId="13" xfId="0" applyNumberFormat="1" applyFont="1" applyFill="1" applyBorder="1" applyAlignment="1">
      <alignment horizontal="right" vertical="center"/>
    </xf>
    <xf numFmtId="1" fontId="2" fillId="0" borderId="0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" fontId="1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3" fontId="2" fillId="1" borderId="12" xfId="0" applyNumberFormat="1" applyFont="1" applyFill="1" applyBorder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2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Continuous" vertical="center"/>
    </xf>
    <xf numFmtId="49" fontId="0" fillId="0" borderId="0" xfId="0" applyNumberFormat="1" applyAlignment="1" applyProtection="1">
      <alignment vertical="center"/>
    </xf>
    <xf numFmtId="49" fontId="1" fillId="0" borderId="0" xfId="1" applyNumberFormat="1" applyFont="1" applyAlignment="1" applyProtection="1">
      <alignment vertical="center"/>
    </xf>
    <xf numFmtId="49" fontId="1" fillId="0" borderId="0" xfId="0" applyNumberFormat="1" applyFont="1" applyAlignment="1" applyProtection="1">
      <alignment vertical="center"/>
    </xf>
    <xf numFmtId="49" fontId="2" fillId="0" borderId="2" xfId="0" applyFont="1" applyBorder="1" applyAlignment="1" applyProtection="1">
      <alignment horizontal="centerContinuous" vertical="center"/>
    </xf>
    <xf numFmtId="49" fontId="2" fillId="0" borderId="3" xfId="0" applyFont="1" applyBorder="1" applyAlignment="1" applyProtection="1">
      <alignment horizontal="centerContinuous" vertical="center"/>
    </xf>
    <xf numFmtId="49" fontId="2" fillId="0" borderId="4" xfId="0" applyFont="1" applyBorder="1" applyAlignment="1" applyProtection="1">
      <alignment horizontal="centerContinuous" vertical="center"/>
    </xf>
    <xf numFmtId="49" fontId="1" fillId="0" borderId="0" xfId="0" applyFont="1" applyAlignment="1" applyProtection="1">
      <alignment vertical="center"/>
    </xf>
    <xf numFmtId="49" fontId="2" fillId="0" borderId="1" xfId="0" applyFont="1" applyBorder="1" applyAlignment="1" applyProtection="1">
      <alignment horizontal="centerContinuous" vertical="center"/>
    </xf>
    <xf numFmtId="49" fontId="0" fillId="0" borderId="0" xfId="0" applyAlignment="1" applyProtection="1">
      <alignment horizontal="centerContinuous"/>
    </xf>
    <xf numFmtId="49" fontId="2" fillId="0" borderId="8" xfId="0" applyFont="1" applyBorder="1" applyAlignment="1" applyProtection="1">
      <alignment horizontal="centerContinuous" vertical="center"/>
    </xf>
    <xf numFmtId="49" fontId="2" fillId="0" borderId="0" xfId="1" applyNumberFormat="1" applyFont="1" applyAlignment="1" applyProtection="1">
      <alignment vertical="center"/>
    </xf>
    <xf numFmtId="49" fontId="0" fillId="0" borderId="9" xfId="0" applyBorder="1" applyAlignment="1" applyProtection="1">
      <alignment horizontal="centerContinuous" vertical="center" wrapText="1"/>
      <protection locked="0"/>
    </xf>
    <xf numFmtId="49" fontId="0" fillId="0" borderId="10" xfId="0" applyBorder="1" applyAlignment="1" applyProtection="1">
      <alignment horizontal="centerContinuous" vertical="center" wrapText="1"/>
    </xf>
    <xf numFmtId="49" fontId="0" fillId="0" borderId="11" xfId="0" applyBorder="1" applyAlignment="1" applyProtection="1">
      <alignment horizontal="centerContinuous" vertical="center" wrapText="1"/>
    </xf>
    <xf numFmtId="49" fontId="2" fillId="0" borderId="0" xfId="1" applyNumberFormat="1" applyAlignment="1" applyProtection="1">
      <alignment vertical="center"/>
    </xf>
    <xf numFmtId="49" fontId="0" fillId="1" borderId="3" xfId="0" applyFill="1" applyBorder="1" applyAlignment="1" applyProtection="1">
      <alignment horizontal="right" vertical="center"/>
    </xf>
    <xf numFmtId="49" fontId="0" fillId="1" borderId="15" xfId="0" applyFill="1" applyBorder="1" applyAlignment="1" applyProtection="1">
      <alignment horizontal="left" vertical="center"/>
    </xf>
    <xf numFmtId="49" fontId="0" fillId="1" borderId="1" xfId="0" applyFill="1" applyBorder="1" applyAlignment="1" applyProtection="1">
      <alignment horizontal="right" vertical="center"/>
    </xf>
    <xf numFmtId="49" fontId="0" fillId="1" borderId="13" xfId="0" applyFill="1" applyBorder="1" applyAlignment="1" applyProtection="1">
      <alignment horizontal="left" vertical="center"/>
    </xf>
    <xf numFmtId="49" fontId="2" fillId="0" borderId="7" xfId="0" applyFont="1" applyBorder="1" applyAlignment="1" applyProtection="1">
      <alignment horizontal="centerContinuous" vertical="center"/>
    </xf>
    <xf numFmtId="49" fontId="0" fillId="0" borderId="14" xfId="0" applyBorder="1" applyAlignment="1" applyProtection="1">
      <alignment horizontal="centerContinuous" vertical="center" wrapText="1"/>
    </xf>
    <xf numFmtId="49" fontId="2" fillId="0" borderId="14" xfId="0" applyFont="1" applyBorder="1" applyAlignment="1" applyProtection="1">
      <alignment horizontal="centerContinuous" vertical="center" wrapText="1"/>
    </xf>
    <xf numFmtId="49" fontId="0" fillId="0" borderId="14" xfId="0" applyBorder="1" applyAlignment="1" applyProtection="1">
      <alignment horizontal="centerContinuous" vertical="center" wrapText="1"/>
      <protection locked="0"/>
    </xf>
    <xf numFmtId="49" fontId="2" fillId="0" borderId="14" xfId="0" applyFont="1" applyBorder="1" applyAlignment="1" applyProtection="1">
      <alignment horizontal="centerContinuous" vertical="center" wrapText="1"/>
      <protection locked="0"/>
    </xf>
    <xf numFmtId="49" fontId="2" fillId="0" borderId="14" xfId="0" applyFont="1" applyBorder="1" applyAlignment="1" applyProtection="1">
      <alignment horizontal="centerContinuous" vertical="center"/>
      <protection locked="0"/>
    </xf>
    <xf numFmtId="49" fontId="2" fillId="0" borderId="14" xfId="0" applyFont="1" applyBorder="1" applyAlignment="1" applyProtection="1">
      <alignment horizontal="center" vertical="center"/>
      <protection locked="0"/>
    </xf>
    <xf numFmtId="49" fontId="0" fillId="0" borderId="14" xfId="0" applyBorder="1" applyAlignment="1" applyProtection="1">
      <alignment horizontal="centerContinuous" vertical="center"/>
      <protection locked="0"/>
    </xf>
    <xf numFmtId="49" fontId="0" fillId="0" borderId="14" xfId="0" applyBorder="1" applyAlignment="1" applyProtection="1">
      <alignment horizontal="center" vertical="center"/>
      <protection locked="0"/>
    </xf>
    <xf numFmtId="49" fontId="2" fillId="0" borderId="15" xfId="0" applyFont="1" applyBorder="1" applyAlignment="1" applyProtection="1">
      <alignment horizontal="centerContinuous" vertical="center" wrapText="1"/>
    </xf>
    <xf numFmtId="49" fontId="2" fillId="0" borderId="2" xfId="0" applyFont="1" applyBorder="1" applyAlignment="1" applyProtection="1">
      <alignment horizontal="centerContinuous" vertical="center" wrapText="1"/>
    </xf>
    <xf numFmtId="49" fontId="2" fillId="0" borderId="4" xfId="0" applyFont="1" applyBorder="1" applyAlignment="1" applyProtection="1">
      <alignment horizontal="centerContinuous" vertical="center" wrapText="1"/>
    </xf>
    <xf numFmtId="49" fontId="2" fillId="0" borderId="13" xfId="0" applyFont="1" applyBorder="1" applyAlignment="1" applyProtection="1">
      <alignment horizontal="centerContinuous" vertical="center" wrapText="1"/>
      <protection locked="0"/>
    </xf>
    <xf numFmtId="49" fontId="2" fillId="0" borderId="7" xfId="0" applyFont="1" applyBorder="1" applyAlignment="1" applyProtection="1">
      <alignment horizontal="centerContinuous" vertical="center" wrapText="1"/>
      <protection locked="0"/>
    </xf>
    <xf numFmtId="49" fontId="2" fillId="0" borderId="8" xfId="0" applyFont="1" applyBorder="1" applyAlignment="1" applyProtection="1">
      <alignment horizontal="centerContinuous" vertical="center" wrapText="1"/>
      <protection locked="0"/>
    </xf>
    <xf numFmtId="49" fontId="0" fillId="0" borderId="0" xfId="0" applyBorder="1" applyAlignment="1" applyProtection="1">
      <alignment vertical="center"/>
    </xf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Font="1" applyBorder="1" applyAlignment="1">
      <alignment vertical="center"/>
    </xf>
    <xf numFmtId="49" fontId="0" fillId="0" borderId="2" xfId="0" applyBorder="1" applyAlignment="1">
      <alignment horizontal="centerContinuous" vertical="center" wrapText="1"/>
    </xf>
    <xf numFmtId="49" fontId="0" fillId="0" borderId="4" xfId="0" applyBorder="1" applyAlignment="1">
      <alignment horizontal="centerContinuous" vertical="center" wrapText="1"/>
    </xf>
    <xf numFmtId="49" fontId="0" fillId="0" borderId="15" xfId="0" applyBorder="1" applyAlignment="1">
      <alignment horizontal="centerContinuous" vertical="center" wrapText="1"/>
    </xf>
    <xf numFmtId="49" fontId="0" fillId="0" borderId="15" xfId="0" applyBorder="1" applyAlignment="1">
      <alignment horizontal="center" vertical="center" wrapText="1"/>
    </xf>
    <xf numFmtId="49" fontId="0" fillId="0" borderId="5" xfId="0" applyBorder="1" applyAlignment="1">
      <alignment horizontal="centerContinuous" vertical="center" wrapText="1"/>
    </xf>
    <xf numFmtId="49" fontId="0" fillId="0" borderId="6" xfId="0" applyBorder="1" applyAlignment="1">
      <alignment horizontal="centerContinuous" vertical="center" wrapText="1"/>
    </xf>
    <xf numFmtId="49" fontId="0" fillId="0" borderId="12" xfId="0" applyBorder="1" applyAlignment="1">
      <alignment horizontal="centerContinuous" vertical="center" wrapText="1"/>
    </xf>
    <xf numFmtId="49" fontId="0" fillId="0" borderId="12" xfId="0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9" fontId="0" fillId="0" borderId="0" xfId="0" applyBorder="1" applyAlignment="1">
      <alignment vertical="center"/>
    </xf>
    <xf numFmtId="49" fontId="2" fillId="0" borderId="12" xfId="0" applyFont="1" applyBorder="1" applyAlignment="1">
      <alignment horizontal="centerContinuous" vertical="center"/>
    </xf>
    <xf numFmtId="49" fontId="2" fillId="0" borderId="12" xfId="0" applyFont="1" applyBorder="1" applyAlignment="1">
      <alignment horizontal="centerContinuous" vertical="center" wrapText="1"/>
    </xf>
    <xf numFmtId="49" fontId="2" fillId="0" borderId="13" xfId="0" applyFont="1" applyBorder="1" applyAlignment="1">
      <alignment horizontal="centerContinuous" vertical="center"/>
    </xf>
    <xf numFmtId="49" fontId="2" fillId="0" borderId="13" xfId="0" applyFont="1" applyBorder="1" applyAlignment="1">
      <alignment horizontal="centerContinuous" vertical="center" wrapText="1"/>
    </xf>
    <xf numFmtId="165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49" fontId="0" fillId="0" borderId="0" xfId="0" applyFill="1" applyAlignment="1">
      <alignment vertical="center"/>
    </xf>
    <xf numFmtId="49" fontId="0" fillId="0" borderId="0" xfId="0" applyBorder="1" applyAlignment="1" applyProtection="1">
      <alignment vertical="center"/>
      <protection locked="0"/>
    </xf>
    <xf numFmtId="2" fontId="0" fillId="0" borderId="14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Font="1" applyBorder="1" applyAlignment="1">
      <alignment vertical="center"/>
    </xf>
    <xf numFmtId="49" fontId="0" fillId="0" borderId="2" xfId="0" applyBorder="1" applyAlignment="1">
      <alignment horizontal="centerContinuous" vertical="center"/>
    </xf>
    <xf numFmtId="49" fontId="0" fillId="0" borderId="4" xfId="0" applyBorder="1" applyAlignment="1">
      <alignment horizontal="centerContinuous" vertical="center"/>
    </xf>
    <xf numFmtId="49" fontId="0" fillId="0" borderId="7" xfId="0" applyBorder="1" applyAlignment="1">
      <alignment horizontal="center" vertical="center"/>
    </xf>
    <xf numFmtId="49" fontId="0" fillId="2" borderId="8" xfId="0" applyFill="1" applyBorder="1" applyAlignment="1">
      <alignment horizontal="centerContinuous" vertical="center"/>
    </xf>
    <xf numFmtId="3" fontId="0" fillId="2" borderId="14" xfId="0" applyNumberFormat="1" applyFill="1" applyBorder="1" applyAlignment="1">
      <alignment horizontal="right" vertical="center"/>
    </xf>
    <xf numFmtId="3" fontId="0" fillId="0" borderId="9" xfId="0" applyNumberForma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49" fontId="0" fillId="0" borderId="7" xfId="0" applyBorder="1" applyAlignment="1">
      <alignment horizontal="centerContinuous" vertical="center"/>
    </xf>
    <xf numFmtId="49" fontId="0" fillId="0" borderId="8" xfId="0" applyBorder="1" applyAlignment="1">
      <alignment horizontal="centerContinuous" vertical="center"/>
    </xf>
    <xf numFmtId="3" fontId="0" fillId="0" borderId="7" xfId="0" applyNumberFormat="1" applyBorder="1" applyAlignment="1">
      <alignment horizontal="right" vertical="center"/>
    </xf>
    <xf numFmtId="49" fontId="0" fillId="0" borderId="0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3" fontId="0" fillId="1" borderId="7" xfId="0" applyNumberFormat="1" applyFill="1" applyBorder="1" applyAlignment="1">
      <alignment horizontal="right" vertical="center"/>
    </xf>
    <xf numFmtId="3" fontId="0" fillId="1" borderId="13" xfId="0" applyNumberFormat="1" applyFill="1" applyBorder="1" applyAlignment="1">
      <alignment horizontal="right" vertical="center"/>
    </xf>
    <xf numFmtId="3" fontId="0" fillId="0" borderId="2" xfId="0" applyNumberFormat="1" applyBorder="1" applyAlignment="1">
      <alignment horizontal="centerContinuous" vertical="center"/>
    </xf>
    <xf numFmtId="3" fontId="0" fillId="0" borderId="4" xfId="0" applyNumberFormat="1" applyBorder="1" applyAlignment="1">
      <alignment horizontal="centerContinuous" vertical="center"/>
    </xf>
    <xf numFmtId="49" fontId="0" fillId="0" borderId="13" xfId="0" applyBorder="1" applyAlignment="1">
      <alignment horizontal="center" vertical="center"/>
    </xf>
    <xf numFmtId="3" fontId="0" fillId="0" borderId="7" xfId="0" applyNumberFormat="1" applyBorder="1" applyAlignment="1">
      <alignment horizontal="centerContinuous" vertical="center"/>
    </xf>
    <xf numFmtId="3" fontId="0" fillId="0" borderId="8" xfId="0" applyNumberFormat="1" applyBorder="1" applyAlignment="1">
      <alignment horizontal="centerContinuous" vertical="center"/>
    </xf>
    <xf numFmtId="2" fontId="0" fillId="0" borderId="1" xfId="0" applyNumberFormat="1" applyBorder="1" applyAlignment="1">
      <alignment horizontal="center"/>
    </xf>
    <xf numFmtId="49" fontId="0" fillId="0" borderId="0" xfId="0" applyAlignment="1">
      <alignment horizontal="centerContinuous" vertical="center"/>
    </xf>
    <xf numFmtId="49" fontId="0" fillId="0" borderId="0" xfId="0" applyAlignment="1">
      <alignment horizontal="centerContinuous"/>
    </xf>
    <xf numFmtId="3" fontId="0" fillId="0" borderId="8" xfId="0" applyNumberFormat="1" applyBorder="1" applyAlignment="1">
      <alignment horizontal="right" vertical="center"/>
    </xf>
    <xf numFmtId="49" fontId="1" fillId="0" borderId="0" xfId="0" applyNumberFormat="1" applyFont="1" applyAlignment="1">
      <alignment vertical="center"/>
    </xf>
    <xf numFmtId="49" fontId="0" fillId="0" borderId="4" xfId="0" applyBorder="1" applyAlignment="1">
      <alignment horizontal="center" vertical="center" wrapText="1"/>
    </xf>
    <xf numFmtId="49" fontId="0" fillId="0" borderId="8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Continuous" vertical="center"/>
    </xf>
    <xf numFmtId="2" fontId="0" fillId="0" borderId="9" xfId="0" applyNumberFormat="1" applyBorder="1" applyAlignment="1" applyProtection="1">
      <alignment vertical="center"/>
      <protection locked="0"/>
    </xf>
    <xf numFmtId="2" fontId="0" fillId="2" borderId="11" xfId="0" applyNumberFormat="1" applyFill="1" applyBorder="1" applyAlignment="1">
      <alignment horizontal="centerContinuous" vertical="center"/>
    </xf>
    <xf numFmtId="3" fontId="4" fillId="2" borderId="14" xfId="1" applyNumberFormat="1" applyFont="1" applyFill="1" applyBorder="1" applyAlignment="1">
      <alignment horizontal="right" vertical="center"/>
    </xf>
    <xf numFmtId="49" fontId="0" fillId="0" borderId="0" xfId="0" applyBorder="1" applyAlignment="1">
      <alignment horizontal="centerContinuous" vertical="center"/>
    </xf>
    <xf numFmtId="49" fontId="0" fillId="0" borderId="1" xfId="0" applyBorder="1" applyAlignment="1">
      <alignment horizontal="centerContinuous" vertical="center"/>
    </xf>
    <xf numFmtId="49" fontId="0" fillId="0" borderId="6" xfId="0" applyBorder="1" applyAlignment="1">
      <alignment vertical="center"/>
    </xf>
    <xf numFmtId="49" fontId="2" fillId="0" borderId="9" xfId="1" applyNumberFormat="1" applyFont="1" applyBorder="1" applyAlignment="1">
      <alignment horizontal="centerContinuous" vertical="center"/>
    </xf>
    <xf numFmtId="0" fontId="2" fillId="0" borderId="11" xfId="1" applyNumberFormat="1" applyBorder="1" applyAlignment="1">
      <alignment horizontal="centerContinuous" vertical="center"/>
    </xf>
    <xf numFmtId="3" fontId="2" fillId="0" borderId="9" xfId="1" applyNumberFormat="1" applyBorder="1" applyAlignment="1">
      <alignment horizontal="centerContinuous" vertical="center"/>
    </xf>
    <xf numFmtId="49" fontId="2" fillId="0" borderId="9" xfId="1" applyNumberFormat="1" applyBorder="1" applyAlignment="1">
      <alignment horizontal="centerContinuous" vertical="center"/>
    </xf>
    <xf numFmtId="49" fontId="1" fillId="0" borderId="0" xfId="0" applyNumberFormat="1" applyFont="1" applyAlignment="1">
      <alignment horizontal="center" vertical="center"/>
    </xf>
    <xf numFmtId="49" fontId="2" fillId="0" borderId="2" xfId="0" applyFont="1" applyFill="1" applyBorder="1" applyAlignment="1">
      <alignment horizontal="centerContinuous" vertical="center"/>
    </xf>
    <xf numFmtId="49" fontId="2" fillId="0" borderId="4" xfId="0" applyFont="1" applyFill="1" applyBorder="1" applyAlignment="1">
      <alignment horizontal="centerContinuous" vertical="center"/>
    </xf>
    <xf numFmtId="49" fontId="0" fillId="0" borderId="0" xfId="0" applyBorder="1" applyAlignment="1">
      <alignment horizontal="center" vertical="center"/>
    </xf>
    <xf numFmtId="49" fontId="0" fillId="0" borderId="0" xfId="0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49" fontId="0" fillId="2" borderId="14" xfId="0" applyFill="1" applyBorder="1" applyAlignment="1">
      <alignment horizontal="right" vertical="center"/>
    </xf>
    <xf numFmtId="49" fontId="1" fillId="0" borderId="0" xfId="0" applyNumberFormat="1" applyFont="1" applyAlignment="1">
      <alignment vertical="top"/>
    </xf>
    <xf numFmtId="49" fontId="1" fillId="0" borderId="0" xfId="0" applyFont="1" applyAlignment="1">
      <alignment horizontal="left" vertical="center" wrapText="1"/>
    </xf>
    <xf numFmtId="49" fontId="1" fillId="0" borderId="0" xfId="0" applyFont="1" applyAlignment="1">
      <alignment horizontal="left" vertical="center"/>
    </xf>
    <xf numFmtId="49" fontId="1" fillId="0" borderId="0" xfId="0" applyFont="1" applyBorder="1" applyAlignment="1">
      <alignment horizontal="right" vertical="center"/>
    </xf>
    <xf numFmtId="0" fontId="2" fillId="0" borderId="9" xfId="1" applyNumberFormat="1" applyBorder="1" applyAlignment="1">
      <alignment horizontal="centerContinuous" vertical="center"/>
    </xf>
    <xf numFmtId="49" fontId="0" fillId="0" borderId="1" xfId="0" applyBorder="1" applyAlignment="1">
      <alignment vertical="center" wrapText="1"/>
    </xf>
    <xf numFmtId="49" fontId="0" fillId="0" borderId="14" xfId="0" applyBorder="1" applyAlignment="1">
      <alignment horizontal="centerContinuous" vertical="center" wrapText="1"/>
    </xf>
    <xf numFmtId="49" fontId="0" fillId="0" borderId="1" xfId="0" applyBorder="1" applyAlignment="1">
      <alignment vertical="center"/>
    </xf>
    <xf numFmtId="166" fontId="0" fillId="0" borderId="14" xfId="0" applyNumberFormat="1" applyBorder="1" applyAlignment="1">
      <alignment horizontal="right" vertical="center"/>
    </xf>
    <xf numFmtId="166" fontId="0" fillId="2" borderId="14" xfId="0" applyNumberFormat="1" applyFill="1" applyBorder="1" applyAlignment="1">
      <alignment horizontal="right" vertical="center"/>
    </xf>
    <xf numFmtId="49" fontId="0" fillId="0" borderId="0" xfId="0" applyBorder="1" applyAlignment="1">
      <alignment vertical="center" wrapText="1"/>
    </xf>
    <xf numFmtId="49" fontId="0" fillId="0" borderId="0" xfId="0" applyAlignment="1">
      <alignment horizontal="centerContinuous" vertical="center" wrapText="1"/>
    </xf>
    <xf numFmtId="166" fontId="0" fillId="0" borderId="5" xfId="0" applyNumberFormat="1" applyBorder="1" applyAlignment="1">
      <alignment horizontal="right" vertical="center"/>
    </xf>
    <xf numFmtId="166" fontId="0" fillId="2" borderId="5" xfId="0" applyNumberFormat="1" applyFill="1" applyBorder="1" applyAlignment="1">
      <alignment horizontal="right" vertical="center"/>
    </xf>
    <xf numFmtId="49" fontId="0" fillId="0" borderId="16" xfId="0" applyBorder="1" applyAlignment="1">
      <alignment vertical="center"/>
    </xf>
    <xf numFmtId="49" fontId="0" fillId="0" borderId="17" xfId="0" applyBorder="1" applyAlignment="1">
      <alignment horizontal="centerContinuous" vertical="center" wrapText="1"/>
    </xf>
    <xf numFmtId="49" fontId="0" fillId="0" borderId="17" xfId="0" applyBorder="1" applyAlignment="1">
      <alignment vertical="center"/>
    </xf>
    <xf numFmtId="167" fontId="0" fillId="0" borderId="18" xfId="0" applyNumberFormat="1" applyBorder="1" applyAlignment="1">
      <alignment horizontal="right" vertical="center"/>
    </xf>
    <xf numFmtId="167" fontId="0" fillId="2" borderId="18" xfId="0" applyNumberFormat="1" applyFill="1" applyBorder="1" applyAlignment="1">
      <alignment horizontal="right" vertical="center"/>
    </xf>
    <xf numFmtId="49" fontId="0" fillId="0" borderId="19" xfId="0" applyBorder="1" applyAlignment="1">
      <alignment vertical="center"/>
    </xf>
    <xf numFmtId="49" fontId="0" fillId="0" borderId="0" xfId="0" applyBorder="1" applyAlignment="1">
      <alignment horizontal="centerContinuous" vertical="center" wrapText="1"/>
    </xf>
    <xf numFmtId="167" fontId="0" fillId="0" borderId="20" xfId="0" applyNumberFormat="1" applyBorder="1" applyAlignment="1">
      <alignment horizontal="right" vertical="center"/>
    </xf>
    <xf numFmtId="167" fontId="0" fillId="2" borderId="20" xfId="0" applyNumberFormat="1" applyFill="1" applyBorder="1" applyAlignment="1">
      <alignment horizontal="right" vertical="center"/>
    </xf>
    <xf numFmtId="167" fontId="0" fillId="0" borderId="21" xfId="0" applyNumberFormat="1" applyBorder="1" applyAlignment="1">
      <alignment horizontal="right" vertical="center"/>
    </xf>
    <xf numFmtId="167" fontId="0" fillId="2" borderId="21" xfId="0" applyNumberFormat="1" applyFill="1" applyBorder="1" applyAlignment="1">
      <alignment horizontal="right" vertical="center"/>
    </xf>
    <xf numFmtId="167" fontId="0" fillId="0" borderId="22" xfId="0" applyNumberFormat="1" applyBorder="1" applyAlignment="1">
      <alignment horizontal="right" vertical="center"/>
    </xf>
    <xf numFmtId="167" fontId="0" fillId="2" borderId="22" xfId="0" applyNumberFormat="1" applyFill="1" applyBorder="1" applyAlignment="1">
      <alignment horizontal="right" vertical="center"/>
    </xf>
    <xf numFmtId="49" fontId="0" fillId="0" borderId="23" xfId="0" applyBorder="1" applyAlignment="1">
      <alignment vertical="center"/>
    </xf>
    <xf numFmtId="49" fontId="0" fillId="0" borderId="24" xfId="0" applyBorder="1" applyAlignment="1">
      <alignment horizontal="centerContinuous" vertical="center" wrapText="1"/>
    </xf>
    <xf numFmtId="49" fontId="0" fillId="0" borderId="24" xfId="0" applyBorder="1" applyAlignment="1">
      <alignment vertical="center"/>
    </xf>
    <xf numFmtId="167" fontId="0" fillId="0" borderId="25" xfId="0" applyNumberFormat="1" applyBorder="1" applyAlignment="1">
      <alignment horizontal="right" vertical="center"/>
    </xf>
    <xf numFmtId="166" fontId="0" fillId="0" borderId="7" xfId="0" applyNumberFormat="1" applyBorder="1" applyAlignment="1">
      <alignment horizontal="right" vertical="center"/>
    </xf>
    <xf numFmtId="166" fontId="0" fillId="2" borderId="7" xfId="0" applyNumberFormat="1" applyFill="1" applyBorder="1" applyAlignment="1">
      <alignment horizontal="right" vertical="center"/>
    </xf>
    <xf numFmtId="49" fontId="0" fillId="0" borderId="14" xfId="0" applyBorder="1" applyAlignment="1">
      <alignment vertical="center" wrapText="1"/>
    </xf>
    <xf numFmtId="4" fontId="2" fillId="0" borderId="14" xfId="1" applyNumberFormat="1" applyBorder="1" applyAlignment="1">
      <alignment horizontal="right" vertical="center"/>
    </xf>
    <xf numFmtId="4" fontId="2" fillId="2" borderId="14" xfId="1" applyNumberFormat="1" applyFill="1" applyBorder="1" applyAlignment="1">
      <alignment horizontal="right" vertical="center"/>
    </xf>
    <xf numFmtId="49" fontId="1" fillId="0" borderId="0" xfId="0" applyFont="1" applyAlignment="1">
      <alignment horizontal="centerContinuous" vertical="center"/>
    </xf>
    <xf numFmtId="49" fontId="1" fillId="0" borderId="0" xfId="0" applyFont="1" applyAlignment="1">
      <alignment horizontal="center" vertical="center"/>
    </xf>
    <xf numFmtId="49" fontId="2" fillId="0" borderId="12" xfId="0" applyNumberFormat="1" applyFont="1" applyBorder="1" applyAlignment="1">
      <alignment horizontal="centerContinuous" vertical="center"/>
    </xf>
    <xf numFmtId="0" fontId="2" fillId="0" borderId="12" xfId="0" applyNumberFormat="1" applyFont="1" applyBorder="1" applyAlignment="1">
      <alignment horizontal="centerContinuous" vertical="center"/>
    </xf>
    <xf numFmtId="0" fontId="0" fillId="0" borderId="6" xfId="0" applyNumberFormat="1" applyBorder="1" applyAlignment="1">
      <alignment horizontal="center" vertical="center"/>
    </xf>
    <xf numFmtId="14" fontId="0" fillId="0" borderId="13" xfId="0" applyNumberFormat="1" applyBorder="1" applyAlignment="1" applyProtection="1">
      <alignment horizontal="center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3" fontId="0" fillId="2" borderId="8" xfId="0" applyNumberFormat="1" applyFill="1" applyBorder="1" applyAlignment="1" applyProtection="1">
      <alignment horizontal="center" vertical="center"/>
    </xf>
    <xf numFmtId="3" fontId="0" fillId="0" borderId="5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1" borderId="8" xfId="0" applyNumberFormat="1" applyFill="1" applyBorder="1" applyAlignment="1">
      <alignment horizontal="right" vertical="center"/>
    </xf>
    <xf numFmtId="49" fontId="0" fillId="0" borderId="14" xfId="0" applyBorder="1" applyAlignment="1">
      <alignment horizontal="center" vertical="center"/>
    </xf>
    <xf numFmtId="3" fontId="0" fillId="2" borderId="9" xfId="0" applyNumberFormat="1" applyFill="1" applyBorder="1" applyAlignment="1" applyProtection="1">
      <alignment horizontal="right" vertical="center"/>
    </xf>
    <xf numFmtId="3" fontId="0" fillId="0" borderId="11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2" borderId="14" xfId="0" applyNumberFormat="1" applyFill="1" applyBorder="1" applyAlignment="1" applyProtection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3" fontId="1" fillId="1" borderId="13" xfId="0" applyNumberFormat="1" applyFont="1" applyFill="1" applyBorder="1" applyAlignment="1">
      <alignment horizontal="right" vertical="center"/>
    </xf>
    <xf numFmtId="49" fontId="2" fillId="0" borderId="12" xfId="0" applyFont="1" applyBorder="1" applyAlignment="1" applyProtection="1">
      <alignment horizontal="centerContinuous" vertical="center"/>
    </xf>
    <xf numFmtId="3" fontId="0" fillId="0" borderId="8" xfId="0" applyNumberFormat="1" applyBorder="1" applyAlignment="1" applyProtection="1">
      <alignment horizontal="right" vertical="center"/>
      <protection locked="0"/>
    </xf>
    <xf numFmtId="3" fontId="0" fillId="2" borderId="8" xfId="0" applyNumberFormat="1" applyFill="1" applyBorder="1" applyAlignment="1" applyProtection="1">
      <alignment horizontal="right" vertical="center"/>
    </xf>
    <xf numFmtId="3" fontId="0" fillId="0" borderId="7" xfId="0" applyNumberFormat="1" applyBorder="1" applyAlignment="1" applyProtection="1">
      <alignment horizontal="right" vertical="center"/>
      <protection locked="0"/>
    </xf>
    <xf numFmtId="3" fontId="0" fillId="0" borderId="11" xfId="0" applyNumberFormat="1" applyBorder="1" applyAlignment="1" applyProtection="1">
      <alignment horizontal="right" vertical="center"/>
      <protection locked="0"/>
    </xf>
    <xf numFmtId="3" fontId="4" fillId="2" borderId="14" xfId="0" applyNumberFormat="1" applyFont="1" applyFill="1" applyBorder="1" applyAlignment="1" applyProtection="1">
      <alignment horizontal="right"/>
    </xf>
    <xf numFmtId="3" fontId="0" fillId="0" borderId="10" xfId="0" applyNumberFormat="1" applyBorder="1" applyAlignment="1" applyProtection="1">
      <alignment horizontal="right" vertical="center"/>
    </xf>
    <xf numFmtId="3" fontId="0" fillId="2" borderId="13" xfId="0" applyNumberFormat="1" applyFill="1" applyBorder="1" applyAlignment="1" applyProtection="1">
      <alignment horizontal="right" vertical="center"/>
    </xf>
    <xf numFmtId="49" fontId="2" fillId="0" borderId="14" xfId="0" applyFont="1" applyBorder="1" applyAlignment="1">
      <alignment horizontal="center" vertical="center"/>
    </xf>
    <xf numFmtId="49" fontId="1" fillId="0" borderId="0" xfId="0" applyFont="1" applyAlignment="1">
      <alignment horizontal="right" vertical="center"/>
    </xf>
    <xf numFmtId="49" fontId="0" fillId="0" borderId="0" xfId="0" applyNumberFormat="1" applyBorder="1" applyAlignment="1" applyProtection="1">
      <alignment horizontal="right" vertical="center"/>
    </xf>
    <xf numFmtId="2" fontId="0" fillId="0" borderId="0" xfId="0" applyNumberFormat="1" applyBorder="1" applyAlignment="1">
      <alignment horizontal="right" vertical="center"/>
    </xf>
    <xf numFmtId="49" fontId="2" fillId="0" borderId="13" xfId="0" applyFont="1" applyBorder="1" applyAlignment="1" applyProtection="1">
      <alignment horizontal="centerContinuous" vertical="center"/>
    </xf>
    <xf numFmtId="49" fontId="0" fillId="0" borderId="15" xfId="0" applyBorder="1" applyAlignment="1">
      <alignment horizontal="centerContinuous" vertical="center"/>
    </xf>
    <xf numFmtId="49" fontId="0" fillId="1" borderId="13" xfId="0" applyFill="1" applyBorder="1" applyAlignment="1">
      <alignment horizontal="centerContinuous" vertical="center"/>
    </xf>
    <xf numFmtId="3" fontId="0" fillId="0" borderId="15" xfId="0" applyNumberFormat="1" applyBorder="1" applyAlignment="1">
      <alignment horizontal="right" vertical="center"/>
    </xf>
    <xf numFmtId="3" fontId="0" fillId="0" borderId="7" xfId="0" applyNumberFormat="1" applyBorder="1" applyAlignment="1" applyProtection="1">
      <alignment horizontal="right" vertical="center"/>
    </xf>
    <xf numFmtId="3" fontId="0" fillId="2" borderId="15" xfId="0" applyNumberFormat="1" applyFill="1" applyBorder="1" applyAlignment="1" applyProtection="1">
      <alignment horizontal="right" vertical="center"/>
    </xf>
    <xf numFmtId="3" fontId="0" fillId="0" borderId="9" xfId="0" applyNumberFormat="1" applyBorder="1" applyAlignment="1" applyProtection="1">
      <alignment horizontal="right" vertical="center"/>
    </xf>
    <xf numFmtId="40" fontId="4" fillId="0" borderId="0" xfId="1" applyNumberFormat="1" applyFont="1" applyAlignment="1">
      <alignment vertical="center"/>
    </xf>
    <xf numFmtId="38" fontId="4" fillId="0" borderId="0" xfId="0" applyNumberFormat="1" applyFont="1" applyAlignment="1">
      <alignment horizontal="center" vertical="center"/>
    </xf>
    <xf numFmtId="49" fontId="4" fillId="0" borderId="0" xfId="0" applyFont="1" applyAlignment="1">
      <alignment horizontal="center" vertical="center"/>
    </xf>
    <xf numFmtId="49" fontId="4" fillId="0" borderId="26" xfId="0" applyFont="1" applyBorder="1" applyAlignment="1">
      <alignment vertical="center"/>
    </xf>
    <xf numFmtId="40" fontId="4" fillId="0" borderId="27" xfId="1" applyNumberFormat="1" applyFont="1" applyBorder="1" applyAlignment="1">
      <alignment vertical="center"/>
    </xf>
    <xf numFmtId="49" fontId="2" fillId="0" borderId="0" xfId="0" applyFont="1" applyAlignment="1">
      <alignment horizontal="left" vertical="center"/>
    </xf>
    <xf numFmtId="49" fontId="0" fillId="0" borderId="1" xfId="0" applyBorder="1" applyAlignment="1" applyProtection="1">
      <alignment horizontal="left" vertical="center"/>
      <protection locked="0"/>
    </xf>
    <xf numFmtId="49" fontId="0" fillId="0" borderId="10" xfId="0" applyBorder="1" applyAlignment="1" applyProtection="1">
      <alignment horizontal="left" vertical="center"/>
      <protection locked="0"/>
    </xf>
    <xf numFmtId="49" fontId="0" fillId="0" borderId="1" xfId="0" applyBorder="1" applyAlignment="1">
      <alignment horizontal="left" vertical="center"/>
    </xf>
    <xf numFmtId="49" fontId="0" fillId="0" borderId="0" xfId="0" applyAlignment="1">
      <alignment horizontal="right" vertical="center"/>
    </xf>
    <xf numFmtId="49" fontId="0" fillId="0" borderId="0" xfId="0" applyAlignment="1">
      <alignment horizontal="left" vertical="center"/>
    </xf>
    <xf numFmtId="1" fontId="0" fillId="0" borderId="0" xfId="0" applyNumberFormat="1" applyBorder="1" applyAlignment="1">
      <alignment horizontal="center" vertical="center"/>
    </xf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/>
    <xf numFmtId="1" fontId="6" fillId="0" borderId="0" xfId="0" applyNumberFormat="1" applyFont="1" applyAlignment="1" applyProtection="1">
      <alignment vertical="center"/>
    </xf>
    <xf numFmtId="3" fontId="2" fillId="0" borderId="15" xfId="0" applyNumberFormat="1" applyFont="1" applyBorder="1" applyAlignment="1" applyProtection="1">
      <alignment horizontal="right" vertical="center"/>
    </xf>
    <xf numFmtId="3" fontId="2" fillId="1" borderId="13" xfId="0" applyNumberFormat="1" applyFont="1" applyFill="1" applyBorder="1" applyAlignment="1" applyProtection="1">
      <alignment horizontal="right" vertical="center"/>
    </xf>
    <xf numFmtId="170" fontId="2" fillId="0" borderId="0" xfId="0" applyNumberFormat="1" applyFont="1" applyBorder="1" applyAlignment="1" applyProtection="1">
      <alignment horizontal="left" vertical="center"/>
    </xf>
    <xf numFmtId="1" fontId="2" fillId="0" borderId="0" xfId="0" applyNumberFormat="1" applyFont="1" applyBorder="1" applyAlignment="1" applyProtection="1">
      <alignment horizontal="left" vertical="center"/>
    </xf>
    <xf numFmtId="1" fontId="2" fillId="0" borderId="0" xfId="0" applyNumberFormat="1" applyFont="1" applyAlignment="1" applyProtection="1">
      <alignment vertical="center"/>
    </xf>
    <xf numFmtId="49" fontId="2" fillId="0" borderId="0" xfId="0" applyFont="1" applyAlignment="1" applyProtection="1">
      <alignment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1" borderId="12" xfId="0" applyNumberFormat="1" applyFont="1" applyFill="1" applyBorder="1" applyAlignment="1" applyProtection="1">
      <alignment horizontal="right" vertical="center"/>
    </xf>
    <xf numFmtId="3" fontId="2" fillId="0" borderId="28" xfId="0" applyNumberFormat="1" applyFont="1" applyBorder="1" applyAlignment="1" applyProtection="1">
      <alignment horizontal="right" vertical="center"/>
      <protection locked="0"/>
    </xf>
    <xf numFmtId="3" fontId="2" fillId="0" borderId="29" xfId="0" applyNumberFormat="1" applyFont="1" applyBorder="1" applyAlignment="1" applyProtection="1">
      <alignment horizontal="right" vertical="center"/>
      <protection locked="0"/>
    </xf>
    <xf numFmtId="3" fontId="2" fillId="0" borderId="30" xfId="0" applyNumberFormat="1" applyFont="1" applyBorder="1" applyAlignment="1" applyProtection="1">
      <alignment horizontal="right" vertical="center"/>
      <protection locked="0"/>
    </xf>
    <xf numFmtId="49" fontId="2" fillId="0" borderId="1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49" fontId="2" fillId="0" borderId="31" xfId="0" applyFont="1" applyBorder="1" applyAlignment="1" applyProtection="1">
      <alignment horizontal="center" vertical="center"/>
      <protection locked="0"/>
    </xf>
    <xf numFmtId="49" fontId="2" fillId="0" borderId="32" xfId="0" applyFont="1" applyBorder="1" applyAlignment="1" applyProtection="1">
      <alignment horizontal="center" vertical="center"/>
      <protection locked="0"/>
    </xf>
    <xf numFmtId="49" fontId="0" fillId="0" borderId="13" xfId="0" applyBorder="1" applyAlignment="1" applyProtection="1">
      <alignment horizontal="center" vertical="center"/>
    </xf>
    <xf numFmtId="49" fontId="0" fillId="0" borderId="33" xfId="0" applyBorder="1" applyAlignment="1" applyProtection="1">
      <alignment vertical="center"/>
      <protection locked="0"/>
    </xf>
    <xf numFmtId="49" fontId="8" fillId="0" borderId="7" xfId="0" applyFont="1" applyBorder="1" applyAlignment="1" applyProtection="1">
      <alignment horizontal="center" vertical="center"/>
    </xf>
    <xf numFmtId="49" fontId="0" fillId="0" borderId="5" xfId="0" applyBorder="1" applyAlignment="1" applyProtection="1">
      <alignment horizontal="center" vertical="center"/>
    </xf>
    <xf numFmtId="49" fontId="0" fillId="0" borderId="0" xfId="0" applyBorder="1" applyAlignment="1" applyProtection="1">
      <alignment horizontal="center" vertical="center"/>
    </xf>
    <xf numFmtId="1" fontId="6" fillId="0" borderId="33" xfId="0" applyNumberFormat="1" applyFont="1" applyBorder="1" applyAlignment="1" applyProtection="1">
      <alignment horizontal="left" vertical="center"/>
      <protection locked="0"/>
    </xf>
    <xf numFmtId="1" fontId="6" fillId="0" borderId="0" xfId="0" applyNumberFormat="1" applyFont="1" applyBorder="1" applyAlignment="1" applyProtection="1">
      <alignment vertical="center"/>
    </xf>
    <xf numFmtId="14" fontId="2" fillId="0" borderId="5" xfId="0" applyNumberFormat="1" applyFont="1" applyBorder="1" applyAlignment="1" applyProtection="1">
      <alignment horizontal="centerContinuous" vertical="center"/>
    </xf>
    <xf numFmtId="49" fontId="2" fillId="0" borderId="0" xfId="0" applyFont="1" applyBorder="1" applyAlignment="1" applyProtection="1">
      <alignment horizontal="centerContinuous" vertical="center"/>
    </xf>
    <xf numFmtId="49" fontId="2" fillId="0" borderId="6" xfId="0" applyFont="1" applyBorder="1" applyAlignment="1" applyProtection="1">
      <alignment horizontal="centerContinuous" vertical="center"/>
    </xf>
    <xf numFmtId="1" fontId="0" fillId="0" borderId="9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3" fontId="0" fillId="2" borderId="11" xfId="0" applyNumberFormat="1" applyFill="1" applyBorder="1" applyAlignment="1">
      <alignment horizontal="right" vertical="center"/>
    </xf>
    <xf numFmtId="1" fontId="0" fillId="0" borderId="2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49" fontId="0" fillId="0" borderId="5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2" fontId="0" fillId="0" borderId="33" xfId="0" applyNumberFormat="1" applyBorder="1" applyAlignment="1" applyProtection="1">
      <alignment horizontal="center" vertical="center"/>
      <protection locked="0"/>
    </xf>
    <xf numFmtId="1" fontId="0" fillId="0" borderId="33" xfId="0" applyNumberFormat="1" applyBorder="1" applyAlignment="1" applyProtection="1">
      <alignment horizontal="center" vertical="center"/>
      <protection locked="0"/>
    </xf>
    <xf numFmtId="3" fontId="0" fillId="0" borderId="33" xfId="0" applyNumberFormat="1" applyBorder="1" applyAlignment="1" applyProtection="1">
      <alignment horizontal="right" vertical="center"/>
      <protection locked="0"/>
    </xf>
    <xf numFmtId="3" fontId="0" fillId="0" borderId="33" xfId="0" applyNumberFormat="1" applyFill="1" applyBorder="1" applyAlignment="1" applyProtection="1">
      <alignment horizontal="right" vertical="center"/>
      <protection locked="0"/>
    </xf>
    <xf numFmtId="38" fontId="2" fillId="0" borderId="33" xfId="1" applyNumberFormat="1" applyFill="1" applyBorder="1" applyProtection="1">
      <protection locked="0"/>
    </xf>
    <xf numFmtId="0" fontId="2" fillId="0" borderId="10" xfId="1" applyNumberFormat="1" applyBorder="1" applyAlignment="1">
      <alignment horizontal="centerContinuous" vertical="center"/>
    </xf>
    <xf numFmtId="49" fontId="1" fillId="0" borderId="0" xfId="0" applyFont="1" applyBorder="1" applyAlignment="1">
      <alignment horizontal="left" vertical="center"/>
    </xf>
    <xf numFmtId="3" fontId="2" fillId="2" borderId="11" xfId="1" applyNumberFormat="1" applyFill="1" applyBorder="1" applyAlignment="1">
      <alignment horizontal="right" vertical="center"/>
    </xf>
    <xf numFmtId="3" fontId="2" fillId="0" borderId="15" xfId="1" applyNumberFormat="1" applyBorder="1" applyAlignment="1">
      <alignment horizontal="right" vertical="center"/>
    </xf>
    <xf numFmtId="3" fontId="4" fillId="2" borderId="13" xfId="1" applyNumberFormat="1" applyFont="1" applyFill="1" applyBorder="1" applyAlignment="1">
      <alignment horizontal="left" vertical="center"/>
    </xf>
    <xf numFmtId="3" fontId="2" fillId="0" borderId="33" xfId="1" applyNumberFormat="1" applyFill="1" applyBorder="1" applyAlignment="1" applyProtection="1">
      <alignment horizontal="right" vertical="center"/>
      <protection locked="0"/>
    </xf>
    <xf numFmtId="14" fontId="0" fillId="0" borderId="12" xfId="0" applyNumberFormat="1" applyBorder="1" applyAlignment="1" applyProtection="1">
      <alignment horizontal="center" vertical="center"/>
      <protection locked="0"/>
    </xf>
    <xf numFmtId="9" fontId="2" fillId="0" borderId="33" xfId="0" applyNumberFormat="1" applyFont="1" applyFill="1" applyBorder="1" applyAlignment="1" applyProtection="1">
      <alignment horizontal="center" vertical="center"/>
      <protection locked="0"/>
    </xf>
    <xf numFmtId="3" fontId="13" fillId="3" borderId="13" xfId="0" applyNumberFormat="1" applyFont="1" applyFill="1" applyBorder="1" applyAlignment="1">
      <alignment horizontal="right" vertical="center"/>
    </xf>
    <xf numFmtId="49" fontId="1" fillId="0" borderId="0" xfId="0" applyFont="1" applyBorder="1" applyAlignment="1">
      <alignment horizontal="center" vertical="center"/>
    </xf>
    <xf numFmtId="168" fontId="1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Font="1" applyBorder="1" applyAlignment="1">
      <alignment vertical="center" wrapText="1"/>
    </xf>
    <xf numFmtId="49" fontId="1" fillId="0" borderId="0" xfId="0" applyFont="1" applyBorder="1" applyAlignment="1">
      <alignment vertical="center" wrapText="1"/>
    </xf>
    <xf numFmtId="49" fontId="0" fillId="0" borderId="0" xfId="0" applyBorder="1" applyAlignment="1">
      <alignment horizontal="left" vertical="center" wrapText="1"/>
    </xf>
    <xf numFmtId="3" fontId="0" fillId="2" borderId="13" xfId="0" applyNumberFormat="1" applyFill="1" applyBorder="1" applyAlignment="1" applyProtection="1">
      <alignment horizontal="center" vertical="center"/>
    </xf>
    <xf numFmtId="49" fontId="0" fillId="0" borderId="12" xfId="0" applyBorder="1" applyAlignment="1">
      <alignment horizontal="left" vertical="center" wrapText="1"/>
    </xf>
    <xf numFmtId="3" fontId="0" fillId="0" borderId="13" xfId="0" applyNumberFormat="1" applyBorder="1" applyAlignment="1" applyProtection="1">
      <alignment horizontal="right" vertical="center"/>
      <protection locked="0"/>
    </xf>
    <xf numFmtId="49" fontId="2" fillId="0" borderId="14" xfId="0" applyFont="1" applyBorder="1" applyAlignment="1">
      <alignment horizontal="centerContinuous" vertical="center"/>
    </xf>
    <xf numFmtId="49" fontId="2" fillId="0" borderId="14" xfId="0" applyNumberFormat="1" applyFont="1" applyBorder="1" applyAlignment="1" applyProtection="1">
      <alignment horizontal="centerContinuous" vertical="center"/>
    </xf>
    <xf numFmtId="0" fontId="2" fillId="0" borderId="14" xfId="0" applyNumberFormat="1" applyFont="1" applyBorder="1" applyAlignment="1">
      <alignment horizontal="centerContinuous" vertical="center"/>
    </xf>
    <xf numFmtId="49" fontId="2" fillId="0" borderId="14" xfId="0" applyNumberFormat="1" applyFont="1" applyBorder="1" applyAlignment="1">
      <alignment horizontal="centerContinuous" vertical="center"/>
    </xf>
    <xf numFmtId="170" fontId="0" fillId="0" borderId="10" xfId="0" applyNumberFormat="1" applyBorder="1" applyAlignment="1" applyProtection="1">
      <alignment horizontal="right" vertical="center"/>
    </xf>
    <xf numFmtId="170" fontId="0" fillId="2" borderId="14" xfId="0" applyNumberFormat="1" applyFill="1" applyBorder="1" applyAlignment="1" applyProtection="1">
      <alignment horizontal="right" vertical="center"/>
    </xf>
    <xf numFmtId="2" fontId="0" fillId="0" borderId="33" xfId="0" applyNumberFormat="1" applyFill="1" applyBorder="1" applyAlignment="1" applyProtection="1">
      <alignment horizontal="center" vertical="center"/>
    </xf>
    <xf numFmtId="169" fontId="0" fillId="5" borderId="33" xfId="0" applyNumberFormat="1" applyFill="1" applyBorder="1" applyAlignment="1" applyProtection="1">
      <alignment horizontal="right" vertical="center"/>
      <protection locked="0"/>
    </xf>
    <xf numFmtId="169" fontId="0" fillId="2" borderId="11" xfId="0" applyNumberFormat="1" applyFill="1" applyBorder="1" applyAlignment="1">
      <alignment horizontal="right" vertical="center"/>
    </xf>
    <xf numFmtId="49" fontId="0" fillId="0" borderId="34" xfId="0" applyBorder="1" applyAlignment="1" applyProtection="1">
      <alignment horizontal="center" vertical="center" wrapText="1"/>
      <protection locked="0"/>
    </xf>
    <xf numFmtId="49" fontId="0" fillId="0" borderId="35" xfId="0" applyBorder="1" applyAlignment="1" applyProtection="1">
      <alignment horizontal="center" vertical="center" wrapText="1"/>
      <protection locked="0"/>
    </xf>
    <xf numFmtId="49" fontId="0" fillId="0" borderId="36" xfId="0" applyBorder="1" applyAlignment="1" applyProtection="1">
      <alignment horizontal="center" vertical="center" wrapText="1"/>
      <protection locked="0"/>
    </xf>
    <xf numFmtId="49" fontId="0" fillId="0" borderId="37" xfId="0" applyBorder="1" applyAlignment="1" applyProtection="1">
      <alignment horizontal="center" vertical="center" wrapText="1"/>
      <protection locked="0"/>
    </xf>
    <xf numFmtId="49" fontId="0" fillId="0" borderId="1" xfId="0" applyBorder="1" applyAlignment="1" applyProtection="1">
      <alignment horizontal="center" vertical="center" wrapText="1"/>
      <protection locked="0"/>
    </xf>
    <xf numFmtId="49" fontId="0" fillId="0" borderId="38" xfId="0" applyBorder="1" applyAlignment="1" applyProtection="1">
      <alignment horizontal="center" vertical="center" wrapText="1"/>
      <protection locked="0"/>
    </xf>
    <xf numFmtId="49" fontId="0" fillId="0" borderId="39" xfId="0" applyBorder="1" applyAlignment="1" applyProtection="1">
      <alignment horizontal="center" vertical="center"/>
      <protection locked="0"/>
    </xf>
    <xf numFmtId="49" fontId="0" fillId="0" borderId="10" xfId="0" applyBorder="1" applyAlignment="1" applyProtection="1">
      <alignment horizontal="center" vertical="center"/>
      <protection locked="0"/>
    </xf>
    <xf numFmtId="49" fontId="0" fillId="0" borderId="40" xfId="0" applyBorder="1" applyAlignment="1" applyProtection="1">
      <alignment horizontal="center" vertical="center"/>
      <protection locked="0"/>
    </xf>
    <xf numFmtId="49" fontId="0" fillId="0" borderId="41" xfId="0" applyBorder="1" applyAlignment="1" applyProtection="1">
      <alignment horizontal="center" vertical="center"/>
      <protection locked="0"/>
    </xf>
    <xf numFmtId="49" fontId="0" fillId="0" borderId="42" xfId="0" applyBorder="1" applyAlignment="1" applyProtection="1">
      <alignment horizontal="center" vertical="center"/>
      <protection locked="0"/>
    </xf>
    <xf numFmtId="49" fontId="0" fillId="0" borderId="43" xfId="0" applyBorder="1" applyAlignment="1" applyProtection="1">
      <alignment horizontal="center" vertical="center"/>
      <protection locked="0"/>
    </xf>
    <xf numFmtId="49" fontId="0" fillId="0" borderId="31" xfId="0" applyBorder="1" applyAlignment="1" applyProtection="1">
      <alignment horizontal="center" vertical="center"/>
    </xf>
    <xf numFmtId="49" fontId="0" fillId="0" borderId="44" xfId="0" applyBorder="1" applyAlignment="1" applyProtection="1">
      <alignment horizontal="center" vertical="center"/>
    </xf>
    <xf numFmtId="49" fontId="0" fillId="0" borderId="45" xfId="0" applyBorder="1" applyAlignment="1" applyProtection="1">
      <alignment horizontal="center" vertical="center"/>
    </xf>
    <xf numFmtId="49" fontId="0" fillId="0" borderId="31" xfId="0" applyBorder="1" applyAlignment="1" applyProtection="1">
      <alignment horizontal="left" vertical="center"/>
      <protection locked="0"/>
    </xf>
    <xf numFmtId="49" fontId="0" fillId="0" borderId="44" xfId="0" applyBorder="1" applyAlignment="1" applyProtection="1">
      <alignment horizontal="left" vertical="center"/>
      <protection locked="0"/>
    </xf>
    <xf numFmtId="49" fontId="0" fillId="0" borderId="45" xfId="0" applyBorder="1" applyAlignment="1" applyProtection="1">
      <alignment horizontal="left" vertical="center"/>
      <protection locked="0"/>
    </xf>
    <xf numFmtId="49" fontId="0" fillId="0" borderId="31" xfId="0" applyBorder="1" applyAlignment="1" applyProtection="1">
      <alignment horizontal="center" vertical="center"/>
      <protection locked="0"/>
    </xf>
    <xf numFmtId="49" fontId="0" fillId="0" borderId="45" xfId="0" applyBorder="1" applyAlignment="1" applyProtection="1">
      <alignment horizontal="center" vertical="center"/>
      <protection locked="0"/>
    </xf>
    <xf numFmtId="49" fontId="0" fillId="0" borderId="44" xfId="0" applyBorder="1" applyAlignment="1" applyProtection="1">
      <alignment horizontal="center" vertical="center"/>
      <protection locked="0"/>
    </xf>
    <xf numFmtId="49" fontId="3" fillId="0" borderId="31" xfId="2" applyNumberFormat="1" applyBorder="1" applyAlignment="1" applyProtection="1">
      <alignment horizontal="left" vertical="center"/>
      <protection locked="0"/>
    </xf>
    <xf numFmtId="49" fontId="0" fillId="0" borderId="31" xfId="0" applyBorder="1" applyAlignment="1" applyProtection="1">
      <alignment vertical="center"/>
      <protection locked="0"/>
    </xf>
    <xf numFmtId="49" fontId="0" fillId="0" borderId="45" xfId="0" applyBorder="1" applyAlignment="1" applyProtection="1">
      <alignment vertical="center"/>
      <protection locked="0"/>
    </xf>
    <xf numFmtId="49" fontId="0" fillId="0" borderId="9" xfId="0" applyBorder="1" applyAlignment="1" applyProtection="1">
      <alignment horizontal="center" vertical="center"/>
      <protection locked="0"/>
    </xf>
    <xf numFmtId="49" fontId="0" fillId="0" borderId="1" xfId="0" applyBorder="1" applyAlignment="1" applyProtection="1">
      <alignment horizontal="center" vertical="center"/>
      <protection locked="0"/>
    </xf>
    <xf numFmtId="49" fontId="0" fillId="0" borderId="8" xfId="0" applyBorder="1" applyAlignment="1" applyProtection="1">
      <alignment horizontal="center" vertical="center"/>
      <protection locked="0"/>
    </xf>
    <xf numFmtId="49" fontId="0" fillId="0" borderId="39" xfId="0" applyBorder="1" applyAlignment="1" applyProtection="1">
      <alignment horizontal="left" vertical="center"/>
      <protection locked="0"/>
    </xf>
    <xf numFmtId="49" fontId="0" fillId="0" borderId="10" xfId="0" applyBorder="1" applyAlignment="1" applyProtection="1">
      <alignment horizontal="left" vertical="center"/>
      <protection locked="0"/>
    </xf>
    <xf numFmtId="49" fontId="0" fillId="0" borderId="40" xfId="0" applyBorder="1" applyAlignment="1" applyProtection="1">
      <alignment horizontal="left" vertical="center"/>
      <protection locked="0"/>
    </xf>
    <xf numFmtId="49" fontId="0" fillId="0" borderId="41" xfId="0" applyBorder="1" applyAlignment="1" applyProtection="1">
      <alignment horizontal="left" vertical="center"/>
      <protection locked="0"/>
    </xf>
    <xf numFmtId="49" fontId="0" fillId="0" borderId="42" xfId="0" applyBorder="1" applyAlignment="1" applyProtection="1">
      <alignment horizontal="left" vertical="center"/>
      <protection locked="0"/>
    </xf>
    <xf numFmtId="49" fontId="0" fillId="0" borderId="43" xfId="0" applyBorder="1" applyAlignment="1" applyProtection="1">
      <alignment horizontal="left" vertical="center"/>
      <protection locked="0"/>
    </xf>
    <xf numFmtId="49" fontId="0" fillId="0" borderId="31" xfId="0" applyBorder="1" applyAlignment="1" applyProtection="1">
      <alignment horizontal="left" vertical="center"/>
    </xf>
    <xf numFmtId="49" fontId="0" fillId="0" borderId="44" xfId="0" applyBorder="1" applyAlignment="1" applyProtection="1">
      <alignment horizontal="left" vertical="center"/>
    </xf>
    <xf numFmtId="49" fontId="0" fillId="0" borderId="45" xfId="0" applyBorder="1" applyAlignment="1" applyProtection="1">
      <alignment horizontal="left"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49" xfId="0" applyNumberFormat="1" applyFont="1" applyBorder="1" applyAlignment="1" applyProtection="1">
      <alignment horizontal="right" vertical="center"/>
      <protection locked="0"/>
    </xf>
    <xf numFmtId="3" fontId="2" fillId="0" borderId="50" xfId="0" applyNumberFormat="1" applyFont="1" applyBorder="1" applyAlignment="1" applyProtection="1">
      <alignment horizontal="right" vertical="center"/>
      <protection locked="0"/>
    </xf>
    <xf numFmtId="3" fontId="2" fillId="0" borderId="51" xfId="0" applyNumberFormat="1" applyFont="1" applyBorder="1" applyAlignment="1" applyProtection="1">
      <alignment horizontal="right" vertical="center"/>
      <protection locked="0"/>
    </xf>
    <xf numFmtId="3" fontId="2" fillId="0" borderId="13" xfId="0" applyNumberFormat="1" applyFont="1" applyBorder="1" applyAlignment="1" applyProtection="1">
      <alignment horizontal="right" vertical="center"/>
      <protection locked="0"/>
    </xf>
    <xf numFmtId="3" fontId="2" fillId="0" borderId="52" xfId="0" applyNumberFormat="1" applyFont="1" applyBorder="1" applyAlignment="1" applyProtection="1">
      <alignment horizontal="right" vertical="center"/>
      <protection locked="0"/>
    </xf>
    <xf numFmtId="3" fontId="2" fillId="0" borderId="53" xfId="0" applyNumberFormat="1" applyFont="1" applyBorder="1" applyAlignment="1" applyProtection="1">
      <alignment horizontal="right" vertical="center"/>
      <protection locked="0"/>
    </xf>
    <xf numFmtId="3" fontId="2" fillId="0" borderId="54" xfId="0" applyNumberFormat="1" applyFont="1" applyBorder="1" applyAlignment="1" applyProtection="1">
      <alignment horizontal="right" vertical="center"/>
      <protection locked="0"/>
    </xf>
    <xf numFmtId="3" fontId="2" fillId="0" borderId="28" xfId="0" applyNumberFormat="1" applyFont="1" applyBorder="1" applyAlignment="1" applyProtection="1">
      <alignment horizontal="right" vertical="center"/>
      <protection locked="0"/>
    </xf>
    <xf numFmtId="3" fontId="2" fillId="0" borderId="15" xfId="0" applyNumberFormat="1" applyFont="1" applyBorder="1" applyAlignment="1" applyProtection="1">
      <alignment horizontal="right" vertical="center"/>
      <protection locked="0"/>
    </xf>
    <xf numFmtId="3" fontId="2" fillId="0" borderId="46" xfId="0" applyNumberFormat="1" applyFont="1" applyBorder="1" applyAlignment="1" applyProtection="1">
      <alignment horizontal="right" vertical="center"/>
      <protection locked="0"/>
    </xf>
    <xf numFmtId="3" fontId="2" fillId="0" borderId="47" xfId="0" applyNumberFormat="1" applyFont="1" applyBorder="1" applyAlignment="1" applyProtection="1">
      <alignment horizontal="right" vertical="center"/>
      <protection locked="0"/>
    </xf>
    <xf numFmtId="3" fontId="2" fillId="0" borderId="48" xfId="0" applyNumberFormat="1" applyFont="1" applyBorder="1" applyAlignment="1" applyProtection="1">
      <alignment horizontal="right" vertical="center"/>
      <protection locked="0"/>
    </xf>
    <xf numFmtId="49" fontId="1" fillId="0" borderId="0" xfId="1" applyNumberFormat="1" applyFont="1" applyAlignment="1" applyProtection="1">
      <alignment vertical="center"/>
    </xf>
    <xf numFmtId="49" fontId="1" fillId="0" borderId="0" xfId="0" applyNumberFormat="1" applyFont="1" applyAlignment="1" applyProtection="1">
      <alignment horizontal="left" vertical="center" wrapText="1"/>
    </xf>
    <xf numFmtId="49" fontId="1" fillId="0" borderId="6" xfId="0" applyNumberFormat="1" applyFont="1" applyBorder="1" applyAlignment="1" applyProtection="1">
      <alignment horizontal="left" vertical="center" wrapText="1"/>
    </xf>
    <xf numFmtId="49" fontId="0" fillId="0" borderId="2" xfId="0" applyBorder="1" applyAlignment="1" applyProtection="1">
      <alignment horizontal="right" vertical="center"/>
    </xf>
    <xf numFmtId="49" fontId="0" fillId="0" borderId="7" xfId="0" applyBorder="1" applyAlignment="1" applyProtection="1">
      <alignment horizontal="right" vertical="center"/>
    </xf>
    <xf numFmtId="49" fontId="0" fillId="0" borderId="55" xfId="0" applyBorder="1" applyAlignment="1" applyProtection="1">
      <alignment horizontal="center" vertical="center"/>
      <protection locked="0"/>
    </xf>
    <xf numFmtId="49" fontId="0" fillId="0" borderId="56" xfId="0" applyBorder="1" applyAlignment="1" applyProtection="1">
      <alignment horizontal="center" vertical="center"/>
      <protection locked="0"/>
    </xf>
    <xf numFmtId="14" fontId="2" fillId="0" borderId="31" xfId="0" applyNumberFormat="1" applyFont="1" applyBorder="1" applyAlignment="1" applyProtection="1">
      <alignment horizontal="center" vertical="center"/>
      <protection locked="0"/>
    </xf>
    <xf numFmtId="14" fontId="2" fillId="0" borderId="44" xfId="0" applyNumberFormat="1" applyFont="1" applyBorder="1" applyAlignment="1" applyProtection="1">
      <alignment horizontal="center" vertical="center"/>
      <protection locked="0"/>
    </xf>
    <xf numFmtId="14" fontId="2" fillId="0" borderId="45" xfId="0" applyNumberFormat="1" applyFont="1" applyBorder="1" applyAlignment="1" applyProtection="1">
      <alignment horizontal="center" vertical="center"/>
      <protection locked="0"/>
    </xf>
    <xf numFmtId="49" fontId="0" fillId="0" borderId="31" xfId="0" applyBorder="1" applyAlignment="1" applyProtection="1">
      <alignment horizontal="center" vertical="center" wrapText="1"/>
      <protection locked="0"/>
    </xf>
    <xf numFmtId="49" fontId="0" fillId="0" borderId="44" xfId="0" applyBorder="1" applyAlignment="1" applyProtection="1">
      <alignment horizontal="center" vertical="center" wrapText="1"/>
      <protection locked="0"/>
    </xf>
    <xf numFmtId="49" fontId="0" fillId="0" borderId="45" xfId="0" applyBorder="1" applyAlignment="1" applyProtection="1">
      <alignment horizontal="center" vertical="center" wrapText="1"/>
      <protection locked="0"/>
    </xf>
    <xf numFmtId="49" fontId="0" fillId="0" borderId="0" xfId="0" applyNumberFormat="1" applyBorder="1" applyAlignment="1">
      <alignment vertical="center"/>
    </xf>
    <xf numFmtId="49" fontId="0" fillId="0" borderId="6" xfId="0" applyBorder="1" applyAlignment="1">
      <alignment horizontal="left" vertical="center" wrapText="1"/>
    </xf>
    <xf numFmtId="49" fontId="0" fillId="0" borderId="2" xfId="0" applyBorder="1" applyAlignment="1">
      <alignment horizontal="center" vertical="center" wrapText="1"/>
    </xf>
    <xf numFmtId="49" fontId="0" fillId="0" borderId="4" xfId="0" applyBorder="1" applyAlignment="1">
      <alignment horizontal="center" vertical="center" wrapText="1"/>
    </xf>
    <xf numFmtId="49" fontId="1" fillId="0" borderId="0" xfId="0" applyFont="1" applyAlignment="1">
      <alignment vertical="center"/>
    </xf>
    <xf numFmtId="49" fontId="10" fillId="0" borderId="0" xfId="0" applyFont="1" applyBorder="1" applyAlignment="1">
      <alignment horizontal="left" vertical="center" wrapText="1"/>
    </xf>
    <xf numFmtId="49" fontId="1" fillId="0" borderId="0" xfId="0" applyFont="1" applyBorder="1" applyAlignment="1">
      <alignment vertical="center"/>
    </xf>
    <xf numFmtId="49" fontId="12" fillId="4" borderId="0" xfId="0" applyFont="1" applyFill="1" applyBorder="1" applyAlignment="1">
      <alignment horizontal="left" vertical="center" wrapText="1"/>
    </xf>
    <xf numFmtId="3" fontId="0" fillId="2" borderId="15" xfId="0" applyNumberFormat="1" applyFill="1" applyBorder="1" applyAlignment="1" applyProtection="1">
      <alignment horizontal="right" vertical="center"/>
    </xf>
    <xf numFmtId="3" fontId="0" fillId="2" borderId="13" xfId="0" applyNumberFormat="1" applyFill="1" applyBorder="1" applyAlignment="1" applyProtection="1">
      <alignment horizontal="right" vertical="center"/>
    </xf>
    <xf numFmtId="49" fontId="1" fillId="0" borderId="6" xfId="0" applyFont="1" applyBorder="1" applyAlignment="1">
      <alignment vertical="center" wrapText="1"/>
    </xf>
    <xf numFmtId="3" fontId="0" fillId="0" borderId="2" xfId="0" applyNumberFormat="1" applyBorder="1" applyAlignment="1" applyProtection="1">
      <alignment horizontal="right" vertical="center"/>
    </xf>
    <xf numFmtId="3" fontId="0" fillId="0" borderId="7" xfId="0" applyNumberFormat="1" applyBorder="1" applyAlignment="1" applyProtection="1">
      <alignment horizontal="right" vertical="center"/>
    </xf>
    <xf numFmtId="49" fontId="1" fillId="0" borderId="6" xfId="0" applyFont="1" applyBorder="1" applyAlignment="1">
      <alignment vertical="center"/>
    </xf>
    <xf numFmtId="3" fontId="12" fillId="4" borderId="15" xfId="0" applyNumberFormat="1" applyFont="1" applyFill="1" applyBorder="1" applyAlignment="1">
      <alignment horizontal="right" vertical="center"/>
    </xf>
    <xf numFmtId="3" fontId="12" fillId="4" borderId="13" xfId="0" applyNumberFormat="1" applyFont="1" applyFill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3" fontId="1" fillId="0" borderId="13" xfId="0" applyNumberFormat="1" applyFont="1" applyBorder="1" applyAlignment="1">
      <alignment horizontal="right" vertical="center"/>
    </xf>
    <xf numFmtId="49" fontId="11" fillId="0" borderId="15" xfId="0" applyFont="1" applyBorder="1" applyAlignment="1">
      <alignment horizontal="center" vertical="center" wrapText="1"/>
    </xf>
    <xf numFmtId="49" fontId="11" fillId="0" borderId="13" xfId="0" applyFont="1" applyBorder="1" applyAlignment="1">
      <alignment horizontal="center" vertical="center" wrapText="1"/>
    </xf>
    <xf numFmtId="3" fontId="10" fillId="6" borderId="15" xfId="0" applyNumberFormat="1" applyFont="1" applyFill="1" applyBorder="1" applyAlignment="1" applyProtection="1">
      <alignment horizontal="right" vertical="center"/>
    </xf>
    <xf numFmtId="3" fontId="10" fillId="6" borderId="13" xfId="0" applyNumberFormat="1" applyFont="1" applyFill="1" applyBorder="1" applyAlignment="1" applyProtection="1">
      <alignment horizontal="right" vertical="center"/>
    </xf>
    <xf numFmtId="9" fontId="12" fillId="4" borderId="15" xfId="0" applyNumberFormat="1" applyFont="1" applyFill="1" applyBorder="1" applyAlignment="1">
      <alignment horizontal="center" vertical="center" wrapText="1"/>
    </xf>
    <xf numFmtId="9" fontId="12" fillId="4" borderId="13" xfId="0" applyNumberFormat="1" applyFont="1" applyFill="1" applyBorder="1" applyAlignment="1">
      <alignment horizontal="center" vertical="center" wrapText="1"/>
    </xf>
    <xf numFmtId="49" fontId="0" fillId="0" borderId="6" xfId="0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49" fontId="0" fillId="0" borderId="8" xfId="0" applyBorder="1" applyAlignment="1">
      <alignment vertical="center"/>
    </xf>
    <xf numFmtId="3" fontId="1" fillId="2" borderId="15" xfId="0" applyNumberFormat="1" applyFont="1" applyFill="1" applyBorder="1" applyAlignment="1" applyProtection="1">
      <alignment horizontal="right" vertical="center"/>
    </xf>
    <xf numFmtId="3" fontId="1" fillId="2" borderId="13" xfId="0" applyNumberFormat="1" applyFont="1" applyFill="1" applyBorder="1" applyAlignment="1" applyProtection="1">
      <alignment horizontal="right" vertical="center"/>
    </xf>
    <xf numFmtId="49" fontId="0" fillId="0" borderId="0" xfId="0" applyAlignment="1">
      <alignment vertical="center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tabSelected="1" workbookViewId="0">
      <selection activeCell="C9" sqref="C9"/>
    </sheetView>
  </sheetViews>
  <sheetFormatPr baseColWidth="10" defaultColWidth="11.44140625" defaultRowHeight="13.2" x14ac:dyDescent="0.25"/>
  <cols>
    <col min="1" max="2" width="2.6640625" style="1" customWidth="1"/>
    <col min="3" max="3" width="27.88671875" style="1" customWidth="1"/>
    <col min="4" max="4" width="8.44140625" style="1" customWidth="1"/>
    <col min="5" max="5" width="2.88671875" style="1" customWidth="1"/>
    <col min="6" max="6" width="11.44140625" style="1"/>
    <col min="7" max="7" width="7.88671875" style="1" customWidth="1"/>
    <col min="8" max="8" width="8.33203125" style="1" customWidth="1"/>
    <col min="9" max="9" width="1.5546875" style="1" customWidth="1"/>
    <col min="10" max="10" width="8.88671875" style="1" customWidth="1"/>
    <col min="11" max="16384" width="11.44140625" style="1"/>
  </cols>
  <sheetData>
    <row r="1" spans="1:10" ht="7.5" customHeight="1" x14ac:dyDescent="0.25"/>
    <row r="2" spans="1:10" ht="7.5" customHeight="1" x14ac:dyDescent="0.25"/>
    <row r="4" spans="1:10" x14ac:dyDescent="0.25">
      <c r="A4" s="2"/>
      <c r="B4" s="2"/>
      <c r="C4" s="2"/>
      <c r="D4" s="3"/>
    </row>
    <row r="5" spans="1:10" ht="24.6" x14ac:dyDescent="0.15">
      <c r="A5" s="4" t="s">
        <v>0</v>
      </c>
      <c r="B5" s="5"/>
      <c r="C5" s="5"/>
      <c r="D5" s="5"/>
      <c r="F5" s="6" t="s">
        <v>1</v>
      </c>
    </row>
    <row r="6" spans="1:10" ht="15" customHeight="1" x14ac:dyDescent="0.25">
      <c r="A6" s="7"/>
      <c r="B6" s="8"/>
      <c r="C6" s="8"/>
      <c r="D6" s="9"/>
    </row>
    <row r="7" spans="1:10" ht="15" customHeight="1" x14ac:dyDescent="0.25">
      <c r="A7" s="10"/>
      <c r="B7" s="11"/>
      <c r="C7" s="11"/>
      <c r="D7" s="12"/>
      <c r="F7" s="13" t="s">
        <v>2</v>
      </c>
      <c r="G7" s="13"/>
      <c r="H7" s="13"/>
      <c r="I7" s="13"/>
      <c r="J7" s="13"/>
    </row>
    <row r="8" spans="1:10" ht="15" customHeight="1" x14ac:dyDescent="0.25">
      <c r="A8" s="10"/>
      <c r="B8" s="11"/>
      <c r="C8" s="11" t="s">
        <v>3</v>
      </c>
      <c r="D8" s="12"/>
      <c r="F8" s="13" t="s">
        <v>4</v>
      </c>
      <c r="G8" s="13"/>
      <c r="H8" s="13"/>
      <c r="I8" s="13"/>
      <c r="J8" s="13"/>
    </row>
    <row r="9" spans="1:10" ht="15" customHeight="1" thickBot="1" x14ac:dyDescent="0.3">
      <c r="A9" s="10"/>
      <c r="B9" s="11"/>
      <c r="C9" s="1" t="s">
        <v>370</v>
      </c>
      <c r="D9" s="12"/>
      <c r="F9" s="13" t="s">
        <v>5</v>
      </c>
      <c r="G9" s="13"/>
      <c r="H9" s="13"/>
      <c r="I9" s="13"/>
      <c r="J9" s="13"/>
    </row>
    <row r="10" spans="1:10" ht="15" customHeight="1" thickTop="1" thickBot="1" x14ac:dyDescent="0.3">
      <c r="A10" s="10"/>
      <c r="B10" s="11"/>
      <c r="C10" s="11" t="s">
        <v>367</v>
      </c>
      <c r="D10" s="12"/>
      <c r="F10" s="13" t="s">
        <v>6</v>
      </c>
      <c r="G10" s="14"/>
      <c r="J10" s="273"/>
    </row>
    <row r="11" spans="1:10" ht="15" customHeight="1" thickTop="1" x14ac:dyDescent="0.25">
      <c r="A11" s="10"/>
      <c r="B11" s="11"/>
      <c r="C11" s="11" t="s">
        <v>363</v>
      </c>
      <c r="D11" s="12"/>
      <c r="F11" s="13" t="s">
        <v>7</v>
      </c>
      <c r="G11" s="13"/>
      <c r="H11" s="13"/>
      <c r="I11" s="13"/>
      <c r="J11" s="13"/>
    </row>
    <row r="12" spans="1:10" ht="15" customHeight="1" x14ac:dyDescent="0.25">
      <c r="A12" s="10"/>
      <c r="B12" s="11"/>
      <c r="C12" s="11" t="s">
        <v>364</v>
      </c>
      <c r="D12" s="12"/>
      <c r="F12" s="13" t="s">
        <v>8</v>
      </c>
      <c r="H12" s="274">
        <f>J10+1</f>
        <v>1</v>
      </c>
      <c r="I12" s="251"/>
      <c r="J12" s="13"/>
    </row>
    <row r="13" spans="1:10" ht="15" customHeight="1" x14ac:dyDescent="0.25">
      <c r="A13" s="10"/>
      <c r="B13" s="11"/>
      <c r="C13" s="11"/>
      <c r="D13" s="12"/>
    </row>
    <row r="14" spans="1:10" ht="15" customHeight="1" x14ac:dyDescent="0.25">
      <c r="A14" s="10"/>
      <c r="B14" s="11"/>
      <c r="C14" s="11"/>
      <c r="D14" s="12"/>
    </row>
    <row r="15" spans="1:10" ht="15" customHeight="1" thickBot="1" x14ac:dyDescent="0.3">
      <c r="A15" s="10"/>
      <c r="B15" s="11"/>
      <c r="C15" s="11"/>
      <c r="D15" s="12"/>
    </row>
    <row r="16" spans="1:10" ht="15" customHeight="1" thickTop="1" thickBot="1" x14ac:dyDescent="0.3">
      <c r="A16" s="10"/>
      <c r="B16" s="11"/>
      <c r="C16" t="s">
        <v>368</v>
      </c>
      <c r="D16" s="12"/>
      <c r="F16" s="15" t="s">
        <v>366</v>
      </c>
      <c r="H16" s="269"/>
      <c r="I16" s="1" t="s">
        <v>9</v>
      </c>
      <c r="J16" s="11">
        <f>IF(H12="",J10+1,H12)</f>
        <v>1</v>
      </c>
    </row>
    <row r="17" spans="1:10" ht="15" customHeight="1" thickTop="1" x14ac:dyDescent="0.25">
      <c r="A17" s="10"/>
      <c r="B17" s="11"/>
      <c r="C17" s="11" t="s">
        <v>361</v>
      </c>
      <c r="D17" s="12"/>
    </row>
    <row r="18" spans="1:10" ht="15" customHeight="1" x14ac:dyDescent="0.25">
      <c r="A18" s="10"/>
      <c r="B18" s="11"/>
      <c r="C18" s="11" t="s">
        <v>369</v>
      </c>
      <c r="D18" s="12"/>
    </row>
    <row r="19" spans="1:10" ht="23.25" customHeight="1" x14ac:dyDescent="0.25">
      <c r="A19" s="16"/>
      <c r="B19" s="17"/>
      <c r="C19" s="17"/>
      <c r="D19" s="18"/>
    </row>
    <row r="20" spans="1:10" ht="10.5" customHeight="1" x14ac:dyDescent="0.25"/>
    <row r="22" spans="1:10" x14ac:dyDescent="0.25">
      <c r="D22" s="19" t="s">
        <v>10</v>
      </c>
      <c r="E22" s="19"/>
      <c r="F22" s="19"/>
      <c r="G22" s="19"/>
      <c r="H22" s="19"/>
      <c r="I22" s="19"/>
      <c r="J22" s="19"/>
    </row>
    <row r="23" spans="1:10" ht="13.8" thickBot="1" x14ac:dyDescent="0.3"/>
    <row r="24" spans="1:10" ht="15" customHeight="1" thickTop="1" x14ac:dyDescent="0.25">
      <c r="A24" s="20" t="s">
        <v>11</v>
      </c>
      <c r="C24" s="21" t="s">
        <v>12</v>
      </c>
      <c r="D24" s="317"/>
      <c r="E24" s="318"/>
      <c r="F24" s="318"/>
      <c r="G24" s="318"/>
      <c r="H24" s="318"/>
      <c r="I24" s="318"/>
      <c r="J24" s="319"/>
    </row>
    <row r="25" spans="1:10" ht="15" customHeight="1" x14ac:dyDescent="0.25">
      <c r="B25" s="22"/>
      <c r="C25" s="21" t="s">
        <v>13</v>
      </c>
      <c r="D25" s="320"/>
      <c r="E25" s="321"/>
      <c r="F25" s="321"/>
      <c r="G25" s="321"/>
      <c r="H25" s="321"/>
      <c r="I25" s="321"/>
      <c r="J25" s="322"/>
    </row>
    <row r="26" spans="1:10" ht="15" customHeight="1" x14ac:dyDescent="0.25">
      <c r="B26" s="22"/>
      <c r="C26" s="23" t="s">
        <v>14</v>
      </c>
      <c r="D26" s="323"/>
      <c r="E26" s="324"/>
      <c r="F26" s="324"/>
      <c r="G26" s="324"/>
      <c r="H26" s="324"/>
      <c r="I26" s="324"/>
      <c r="J26" s="325"/>
    </row>
    <row r="27" spans="1:10" ht="15" customHeight="1" x14ac:dyDescent="0.25">
      <c r="B27" s="22"/>
      <c r="C27" s="23" t="s">
        <v>15</v>
      </c>
      <c r="D27" s="323"/>
      <c r="E27" s="324"/>
      <c r="F27" s="324"/>
      <c r="G27" s="324"/>
      <c r="H27" s="324"/>
      <c r="I27" s="324"/>
      <c r="J27" s="325"/>
    </row>
    <row r="28" spans="1:10" ht="15" customHeight="1" thickBot="1" x14ac:dyDescent="0.3">
      <c r="B28" s="22"/>
      <c r="C28" s="23" t="s">
        <v>16</v>
      </c>
      <c r="D28" s="326"/>
      <c r="E28" s="327"/>
      <c r="F28" s="327"/>
      <c r="G28" s="327"/>
      <c r="H28" s="327"/>
      <c r="I28" s="327"/>
      <c r="J28" s="328"/>
    </row>
    <row r="29" spans="1:10" ht="15" customHeight="1" thickTop="1" thickBot="1" x14ac:dyDescent="0.3">
      <c r="B29" s="22"/>
      <c r="C29" s="23" t="s">
        <v>17</v>
      </c>
      <c r="D29" s="332"/>
      <c r="E29" s="333"/>
      <c r="F29" s="334"/>
      <c r="G29" s="329"/>
      <c r="H29" s="330"/>
      <c r="I29" s="330"/>
      <c r="J29" s="331"/>
    </row>
    <row r="30" spans="1:10" ht="15" customHeight="1" thickTop="1" thickBot="1" x14ac:dyDescent="0.3">
      <c r="B30" s="22"/>
      <c r="C30" s="23" t="s">
        <v>18</v>
      </c>
      <c r="D30" s="338"/>
      <c r="E30" s="333"/>
      <c r="F30" s="333"/>
      <c r="G30" s="333"/>
      <c r="H30" s="333"/>
      <c r="I30" s="333"/>
      <c r="J30" s="334"/>
    </row>
    <row r="31" spans="1:10" ht="15" customHeight="1" thickTop="1" thickBot="1" x14ac:dyDescent="0.3">
      <c r="B31" s="22"/>
      <c r="C31" s="23" t="s">
        <v>360</v>
      </c>
      <c r="D31" s="268"/>
      <c r="E31" s="335"/>
      <c r="F31" s="336"/>
      <c r="G31" s="268" t="s">
        <v>360</v>
      </c>
      <c r="H31" s="335"/>
      <c r="I31" s="337"/>
      <c r="J31" s="336"/>
    </row>
    <row r="32" spans="1:10" ht="15" customHeight="1" thickTop="1" x14ac:dyDescent="0.25">
      <c r="B32" s="22"/>
      <c r="C32" s="23" t="s">
        <v>359</v>
      </c>
      <c r="D32" s="341"/>
      <c r="E32" s="342"/>
      <c r="F32" s="342"/>
      <c r="G32" s="324"/>
      <c r="H32" s="342"/>
      <c r="I32" s="342"/>
      <c r="J32" s="343"/>
    </row>
    <row r="33" spans="1:10" x14ac:dyDescent="0.25">
      <c r="B33" s="22"/>
      <c r="C33" s="27"/>
    </row>
    <row r="34" spans="1:10" ht="17.25" customHeight="1" thickBot="1" x14ac:dyDescent="0.3">
      <c r="B34" s="22"/>
      <c r="C34" s="27"/>
    </row>
    <row r="35" spans="1:10" ht="15" customHeight="1" thickTop="1" x14ac:dyDescent="0.25">
      <c r="A35" s="20" t="s">
        <v>23</v>
      </c>
      <c r="C35" s="28" t="s">
        <v>24</v>
      </c>
      <c r="D35" s="317" t="s">
        <v>25</v>
      </c>
      <c r="E35" s="318"/>
      <c r="F35" s="318"/>
      <c r="G35" s="318"/>
      <c r="H35" s="318"/>
      <c r="I35" s="318"/>
      <c r="J35" s="319"/>
    </row>
    <row r="36" spans="1:10" ht="15" customHeight="1" x14ac:dyDescent="0.25">
      <c r="B36" s="27"/>
      <c r="C36" s="28" t="s">
        <v>26</v>
      </c>
      <c r="D36" s="320"/>
      <c r="E36" s="321"/>
      <c r="F36" s="321"/>
      <c r="G36" s="321"/>
      <c r="H36" s="321"/>
      <c r="I36" s="321"/>
      <c r="J36" s="322"/>
    </row>
    <row r="37" spans="1:10" ht="15" customHeight="1" x14ac:dyDescent="0.25">
      <c r="B37" s="27"/>
      <c r="C37" s="27" t="s">
        <v>14</v>
      </c>
      <c r="D37" s="344"/>
      <c r="E37" s="345"/>
      <c r="F37" s="345"/>
      <c r="G37" s="345"/>
      <c r="H37" s="345"/>
      <c r="I37" s="345"/>
      <c r="J37" s="346"/>
    </row>
    <row r="38" spans="1:10" ht="15" customHeight="1" x14ac:dyDescent="0.25">
      <c r="B38" s="27"/>
      <c r="C38" s="27" t="s">
        <v>15</v>
      </c>
      <c r="D38" s="344"/>
      <c r="E38" s="345"/>
      <c r="F38" s="345"/>
      <c r="G38" s="345"/>
      <c r="H38" s="345"/>
      <c r="I38" s="345"/>
      <c r="J38" s="346"/>
    </row>
    <row r="39" spans="1:10" ht="15" customHeight="1" thickBot="1" x14ac:dyDescent="0.3">
      <c r="B39" s="27"/>
      <c r="C39" s="27" t="s">
        <v>16</v>
      </c>
      <c r="D39" s="347"/>
      <c r="E39" s="348"/>
      <c r="F39" s="348"/>
      <c r="G39" s="348"/>
      <c r="H39" s="348"/>
      <c r="I39" s="348"/>
      <c r="J39" s="349"/>
    </row>
    <row r="40" spans="1:10" ht="15" customHeight="1" thickTop="1" thickBot="1" x14ac:dyDescent="0.3">
      <c r="B40" s="27"/>
      <c r="C40" s="27" t="s">
        <v>17</v>
      </c>
      <c r="D40" s="332"/>
      <c r="E40" s="333"/>
      <c r="F40" s="334"/>
      <c r="G40" s="332"/>
      <c r="H40" s="333"/>
      <c r="I40" s="333"/>
      <c r="J40" s="334"/>
    </row>
    <row r="41" spans="1:10" ht="15" customHeight="1" thickTop="1" thickBot="1" x14ac:dyDescent="0.3">
      <c r="B41" s="27"/>
      <c r="C41" s="27" t="s">
        <v>18</v>
      </c>
      <c r="D41" s="332"/>
      <c r="E41" s="333"/>
      <c r="F41" s="333"/>
      <c r="G41" s="333"/>
      <c r="H41" s="333"/>
      <c r="I41" s="333"/>
      <c r="J41" s="334"/>
    </row>
    <row r="42" spans="1:10" ht="15" customHeight="1" thickTop="1" thickBot="1" x14ac:dyDescent="0.3">
      <c r="B42" s="27"/>
      <c r="C42" s="27" t="s">
        <v>19</v>
      </c>
      <c r="D42" s="271" t="s">
        <v>20</v>
      </c>
      <c r="E42" s="335"/>
      <c r="F42" s="336"/>
      <c r="G42" s="272" t="s">
        <v>21</v>
      </c>
      <c r="H42" s="335"/>
      <c r="I42" s="337"/>
      <c r="J42" s="336"/>
    </row>
    <row r="43" spans="1:10" ht="15" customHeight="1" thickTop="1" thickBot="1" x14ac:dyDescent="0.3">
      <c r="B43" s="27"/>
      <c r="C43" s="27" t="s">
        <v>22</v>
      </c>
      <c r="D43" s="350"/>
      <c r="E43" s="351"/>
      <c r="F43" s="351"/>
      <c r="G43" s="351"/>
      <c r="H43" s="351"/>
      <c r="I43" s="351"/>
      <c r="J43" s="352"/>
    </row>
    <row r="44" spans="1:10" ht="15" customHeight="1" thickTop="1" thickBot="1" x14ac:dyDescent="0.3">
      <c r="C44" s="27" t="s">
        <v>27</v>
      </c>
      <c r="D44" s="270" t="s">
        <v>28</v>
      </c>
      <c r="E44" s="339"/>
      <c r="F44" s="340"/>
      <c r="G44" s="29" t="s">
        <v>29</v>
      </c>
      <c r="H44" s="30"/>
      <c r="I44" s="5"/>
      <c r="J44" s="269"/>
    </row>
    <row r="45" spans="1:10" ht="15" customHeight="1" thickTop="1" thickBot="1" x14ac:dyDescent="0.3">
      <c r="C45" s="27" t="s">
        <v>30</v>
      </c>
      <c r="D45" s="270" t="s">
        <v>28</v>
      </c>
      <c r="E45" s="339"/>
      <c r="F45" s="340"/>
      <c r="G45" s="29" t="s">
        <v>29</v>
      </c>
      <c r="H45" s="30"/>
      <c r="I45" s="5"/>
      <c r="J45" s="269"/>
    </row>
    <row r="46" spans="1:10" ht="13.8" thickTop="1" x14ac:dyDescent="0.25"/>
  </sheetData>
  <mergeCells count="22">
    <mergeCell ref="E45:F45"/>
    <mergeCell ref="D32:J32"/>
    <mergeCell ref="D40:F40"/>
    <mergeCell ref="G40:J40"/>
    <mergeCell ref="D41:J41"/>
    <mergeCell ref="E44:F44"/>
    <mergeCell ref="D37:J37"/>
    <mergeCell ref="D38:J38"/>
    <mergeCell ref="D39:J39"/>
    <mergeCell ref="D43:J43"/>
    <mergeCell ref="E31:F31"/>
    <mergeCell ref="H31:J31"/>
    <mergeCell ref="D30:J30"/>
    <mergeCell ref="E42:F42"/>
    <mergeCell ref="H42:J42"/>
    <mergeCell ref="D35:J36"/>
    <mergeCell ref="D24:J25"/>
    <mergeCell ref="D26:J26"/>
    <mergeCell ref="D27:J27"/>
    <mergeCell ref="D28:J28"/>
    <mergeCell ref="G29:J29"/>
    <mergeCell ref="D29:F29"/>
  </mergeCells>
  <phoneticPr fontId="8" type="noConversion"/>
  <printOptions horizontalCentered="1"/>
  <pageMargins left="0.78740157480314965" right="0.78740157480314965" top="0.98425196850393704" bottom="0.98425196850393704" header="0.4921259845" footer="0.4921259845"/>
  <pageSetup paperSize="9" orientation="portrait" r:id="rId1"/>
  <headerFooter alignWithMargins="0">
    <oddHeader>&amp;CVordruck 45 a
-Thüringen-&amp;RStand: &amp;D</oddHeader>
    <oddFooter>&amp;L* Nichtzutreffendes streichen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37"/>
  <sheetViews>
    <sheetView showGridLines="0" topLeftCell="A8" workbookViewId="0">
      <selection activeCell="E27" sqref="E27"/>
    </sheetView>
  </sheetViews>
  <sheetFormatPr baseColWidth="10" defaultColWidth="11.44140625" defaultRowHeight="13.2" x14ac:dyDescent="0.25"/>
  <cols>
    <col min="1" max="1" width="7.33203125" style="32" customWidth="1"/>
    <col min="2" max="2" width="13.44140625" style="32" customWidth="1"/>
    <col min="3" max="3" width="13" style="32" customWidth="1"/>
    <col min="4" max="7" width="11.44140625" style="32"/>
    <col min="8" max="8" width="14.88671875" style="32" customWidth="1"/>
    <col min="9" max="16384" width="11.44140625" style="32"/>
  </cols>
  <sheetData>
    <row r="2" spans="1:7" ht="23.25" customHeight="1" x14ac:dyDescent="0.25">
      <c r="A2" s="31" t="s">
        <v>31</v>
      </c>
      <c r="B2" s="31" t="s">
        <v>32</v>
      </c>
      <c r="D2" s="33" t="s">
        <v>33</v>
      </c>
      <c r="E2" s="34"/>
      <c r="F2" s="34"/>
      <c r="G2" s="35"/>
    </row>
    <row r="3" spans="1:7" ht="20.100000000000001" customHeight="1" thickBot="1" x14ac:dyDescent="0.3">
      <c r="B3" s="36" t="s">
        <v>34</v>
      </c>
      <c r="D3" s="37"/>
      <c r="E3" s="38" t="s">
        <v>35</v>
      </c>
      <c r="F3" s="38"/>
      <c r="G3" s="39"/>
    </row>
    <row r="4" spans="1:7" ht="20.100000000000001" customHeight="1" thickTop="1" thickBot="1" x14ac:dyDescent="0.3">
      <c r="D4" s="40" t="s">
        <v>36</v>
      </c>
      <c r="E4" s="264" t="s">
        <v>37</v>
      </c>
      <c r="F4" s="266"/>
      <c r="G4" s="267"/>
    </row>
    <row r="5" spans="1:7" ht="30" customHeight="1" thickTop="1" thickBot="1" x14ac:dyDescent="0.3">
      <c r="A5" s="41" t="s">
        <v>38</v>
      </c>
      <c r="B5" s="42" t="s">
        <v>39</v>
      </c>
      <c r="C5" s="42"/>
      <c r="D5" s="43">
        <f>SUM(E5:G5)</f>
        <v>0</v>
      </c>
      <c r="E5" s="259">
        <f>E6+E8</f>
        <v>0</v>
      </c>
      <c r="F5" s="265">
        <f>F6+F8</f>
        <v>0</v>
      </c>
      <c r="G5" s="265">
        <f>G6+G8</f>
        <v>0</v>
      </c>
    </row>
    <row r="6" spans="1:7" ht="15" customHeight="1" thickTop="1" x14ac:dyDescent="0.25">
      <c r="A6" s="41" t="s">
        <v>40</v>
      </c>
      <c r="B6" s="42" t="s">
        <v>41</v>
      </c>
      <c r="C6" s="44"/>
      <c r="D6" s="356">
        <f>SUM(E6:G6)</f>
        <v>0</v>
      </c>
      <c r="E6" s="358"/>
      <c r="F6" s="360"/>
      <c r="G6" s="362"/>
    </row>
    <row r="7" spans="1:7" ht="15" customHeight="1" x14ac:dyDescent="0.25">
      <c r="A7" s="41"/>
      <c r="B7" s="254">
        <v>180000</v>
      </c>
      <c r="C7" s="45" t="s">
        <v>42</v>
      </c>
      <c r="D7" s="357"/>
      <c r="E7" s="359"/>
      <c r="F7" s="361"/>
      <c r="G7" s="363"/>
    </row>
    <row r="8" spans="1:7" ht="15" customHeight="1" x14ac:dyDescent="0.25">
      <c r="A8" s="41" t="s">
        <v>43</v>
      </c>
      <c r="B8" s="255" t="s">
        <v>44</v>
      </c>
      <c r="C8" s="47"/>
      <c r="D8" s="356">
        <f>SUM(E8:G8)</f>
        <v>0</v>
      </c>
      <c r="E8" s="364"/>
      <c r="F8" s="366"/>
      <c r="G8" s="368"/>
    </row>
    <row r="9" spans="1:7" ht="15" customHeight="1" thickBot="1" x14ac:dyDescent="0.3">
      <c r="A9" s="41"/>
      <c r="B9" s="254">
        <v>180000</v>
      </c>
      <c r="C9" s="47" t="s">
        <v>42</v>
      </c>
      <c r="D9" s="357"/>
      <c r="E9" s="365"/>
      <c r="F9" s="367"/>
      <c r="G9" s="369"/>
    </row>
    <row r="10" spans="1:7" ht="30" customHeight="1" thickTop="1" x14ac:dyDescent="0.25">
      <c r="A10" s="48" t="s">
        <v>45</v>
      </c>
      <c r="B10" s="48" t="s">
        <v>46</v>
      </c>
      <c r="C10" s="48"/>
      <c r="D10" s="49">
        <f>SUM(E10:G10)</f>
        <v>0</v>
      </c>
      <c r="E10" s="50"/>
      <c r="F10" s="50"/>
      <c r="G10" s="50"/>
    </row>
    <row r="11" spans="1:7" ht="30" customHeight="1" x14ac:dyDescent="0.25">
      <c r="A11" s="48" t="s">
        <v>47</v>
      </c>
      <c r="B11" s="48" t="s">
        <v>48</v>
      </c>
      <c r="C11" s="48"/>
      <c r="D11" s="49">
        <f>SUM(E11:G11)</f>
        <v>0</v>
      </c>
      <c r="E11" s="50"/>
      <c r="F11" s="50"/>
      <c r="G11" s="50"/>
    </row>
    <row r="12" spans="1:7" x14ac:dyDescent="0.25">
      <c r="A12" s="48" t="s">
        <v>49</v>
      </c>
      <c r="B12" s="51" t="s">
        <v>50</v>
      </c>
      <c r="C12" s="48"/>
      <c r="D12" s="353">
        <f>SUM(E12:G12)</f>
        <v>0</v>
      </c>
      <c r="E12" s="353">
        <f>E20+E27</f>
        <v>0</v>
      </c>
      <c r="F12" s="353">
        <f>F20+F27</f>
        <v>0</v>
      </c>
      <c r="G12" s="353">
        <f>G20+G27</f>
        <v>0</v>
      </c>
    </row>
    <row r="13" spans="1:7" x14ac:dyDescent="0.25">
      <c r="A13" s="48"/>
      <c r="B13" s="52" t="s">
        <v>51</v>
      </c>
      <c r="C13" s="48"/>
      <c r="D13" s="354"/>
      <c r="E13" s="354"/>
      <c r="F13" s="354"/>
      <c r="G13" s="354"/>
    </row>
    <row r="14" spans="1:7" x14ac:dyDescent="0.25">
      <c r="A14" s="48"/>
      <c r="B14" s="52" t="s">
        <v>52</v>
      </c>
      <c r="C14" s="48"/>
      <c r="D14" s="53"/>
      <c r="E14" s="53"/>
      <c r="F14" s="53"/>
      <c r="G14" s="53"/>
    </row>
    <row r="15" spans="1:7" x14ac:dyDescent="0.25">
      <c r="A15" s="48"/>
      <c r="B15" s="52" t="s">
        <v>53</v>
      </c>
      <c r="C15" s="48"/>
      <c r="D15" s="53"/>
      <c r="E15" s="53"/>
      <c r="F15" s="53"/>
      <c r="G15" s="53"/>
    </row>
    <row r="16" spans="1:7" x14ac:dyDescent="0.25">
      <c r="A16" s="48"/>
      <c r="B16" s="52" t="s">
        <v>54</v>
      </c>
      <c r="C16" s="48"/>
      <c r="D16" s="53"/>
      <c r="E16" s="53"/>
      <c r="F16" s="53"/>
      <c r="G16" s="53"/>
    </row>
    <row r="17" spans="1:7" x14ac:dyDescent="0.25">
      <c r="A17" s="48"/>
      <c r="B17" s="52" t="s">
        <v>55</v>
      </c>
      <c r="C17" s="48"/>
      <c r="D17" s="53"/>
      <c r="E17" s="53"/>
      <c r="F17" s="53"/>
      <c r="G17" s="53"/>
    </row>
    <row r="18" spans="1:7" x14ac:dyDescent="0.25">
      <c r="A18" s="48"/>
      <c r="B18" s="52" t="s">
        <v>56</v>
      </c>
      <c r="C18" s="41"/>
      <c r="D18" s="53"/>
      <c r="E18" s="53"/>
      <c r="F18" s="53"/>
      <c r="G18" s="53"/>
    </row>
    <row r="19" spans="1:7" x14ac:dyDescent="0.25">
      <c r="A19" s="48"/>
      <c r="B19" s="51" t="s">
        <v>57</v>
      </c>
      <c r="C19" s="48"/>
      <c r="D19" s="46"/>
      <c r="E19" s="46"/>
      <c r="F19" s="46"/>
      <c r="G19" s="46"/>
    </row>
    <row r="20" spans="1:7" ht="30" customHeight="1" x14ac:dyDescent="0.25">
      <c r="A20" s="48" t="s">
        <v>58</v>
      </c>
      <c r="B20" s="256" t="s">
        <v>59</v>
      </c>
      <c r="C20" s="48"/>
      <c r="D20" s="49">
        <f>SUM(E20:G20)</f>
        <v>0</v>
      </c>
      <c r="E20" s="50">
        <f>E21+E23+E25</f>
        <v>0</v>
      </c>
      <c r="F20" s="50">
        <f>F21+F23+F25</f>
        <v>0</v>
      </c>
      <c r="G20" s="50">
        <f>G21+G23+G25</f>
        <v>0</v>
      </c>
    </row>
    <row r="21" spans="1:7" ht="15" customHeight="1" x14ac:dyDescent="0.25">
      <c r="A21" s="48" t="s">
        <v>60</v>
      </c>
      <c r="B21" s="256" t="s">
        <v>61</v>
      </c>
      <c r="C21" s="48"/>
      <c r="D21" s="252">
        <f>SUM(E21:G21)</f>
        <v>0</v>
      </c>
      <c r="E21" s="252"/>
      <c r="F21" s="252"/>
      <c r="G21" s="252"/>
    </row>
    <row r="22" spans="1:7" ht="15" customHeight="1" x14ac:dyDescent="0.25">
      <c r="A22" s="48"/>
      <c r="B22" s="257"/>
      <c r="C22" s="54" t="s">
        <v>42</v>
      </c>
      <c r="D22" s="253"/>
      <c r="E22" s="253"/>
      <c r="F22" s="253"/>
      <c r="G22" s="253"/>
    </row>
    <row r="23" spans="1:7" ht="15" customHeight="1" x14ac:dyDescent="0.25">
      <c r="A23" s="48" t="s">
        <v>62</v>
      </c>
      <c r="B23" s="256" t="s">
        <v>63</v>
      </c>
      <c r="C23" s="48"/>
      <c r="D23" s="252">
        <f>SUM(E23:G23)</f>
        <v>0</v>
      </c>
      <c r="E23" s="252"/>
      <c r="F23" s="252"/>
      <c r="G23" s="252"/>
    </row>
    <row r="24" spans="1:7" ht="15" customHeight="1" thickBot="1" x14ac:dyDescent="0.3">
      <c r="A24" s="48"/>
      <c r="B24" s="257"/>
      <c r="C24" s="54" t="s">
        <v>42</v>
      </c>
      <c r="D24" s="253"/>
      <c r="E24" s="260"/>
      <c r="F24" s="260"/>
      <c r="G24" s="260"/>
    </row>
    <row r="25" spans="1:7" ht="15" customHeight="1" thickTop="1" x14ac:dyDescent="0.25">
      <c r="A25" s="48" t="s">
        <v>64</v>
      </c>
      <c r="B25" s="256" t="s">
        <v>65</v>
      </c>
      <c r="C25" s="48"/>
      <c r="D25" s="356">
        <f>SUM(E25:G25)</f>
        <v>0</v>
      </c>
      <c r="E25" s="358"/>
      <c r="F25" s="360"/>
      <c r="G25" s="362"/>
    </row>
    <row r="26" spans="1:7" ht="15" customHeight="1" x14ac:dyDescent="0.25">
      <c r="A26" s="48"/>
      <c r="B26" s="257"/>
      <c r="C26" s="54" t="s">
        <v>42</v>
      </c>
      <c r="D26" s="357"/>
      <c r="E26" s="359"/>
      <c r="F26" s="361"/>
      <c r="G26" s="363"/>
    </row>
    <row r="27" spans="1:7" ht="30" customHeight="1" thickBot="1" x14ac:dyDescent="0.3">
      <c r="A27" s="48" t="s">
        <v>66</v>
      </c>
      <c r="B27" s="256" t="s">
        <v>67</v>
      </c>
      <c r="C27" s="48"/>
      <c r="D27" s="258">
        <f t="shared" ref="D27:D32" si="0">SUM(E27:G27)</f>
        <v>0</v>
      </c>
      <c r="E27" s="261"/>
      <c r="F27" s="262"/>
      <c r="G27" s="263"/>
    </row>
    <row r="28" spans="1:7" ht="12.9" customHeight="1" thickTop="1" x14ac:dyDescent="0.25">
      <c r="A28" s="48" t="s">
        <v>68</v>
      </c>
      <c r="B28" s="256" t="s">
        <v>69</v>
      </c>
      <c r="C28" s="48"/>
      <c r="D28" s="353">
        <f t="shared" si="0"/>
        <v>0</v>
      </c>
      <c r="E28" s="354"/>
      <c r="F28" s="354"/>
      <c r="G28" s="354"/>
    </row>
    <row r="29" spans="1:7" ht="12.9" customHeight="1" x14ac:dyDescent="0.25">
      <c r="A29" s="48"/>
      <c r="B29" s="256" t="s">
        <v>70</v>
      </c>
      <c r="C29" s="48"/>
      <c r="D29" s="354"/>
      <c r="E29" s="354"/>
      <c r="F29" s="354"/>
      <c r="G29" s="354"/>
    </row>
    <row r="30" spans="1:7" ht="12.9" customHeight="1" x14ac:dyDescent="0.25">
      <c r="B30" s="256" t="s">
        <v>71</v>
      </c>
      <c r="C30" s="48"/>
      <c r="D30" s="355"/>
      <c r="E30" s="355"/>
      <c r="F30" s="355"/>
      <c r="G30" s="355"/>
    </row>
    <row r="31" spans="1:7" ht="45" customHeight="1" x14ac:dyDescent="0.25">
      <c r="B31" s="256"/>
      <c r="C31" s="55" t="s">
        <v>72</v>
      </c>
      <c r="D31" s="50">
        <f t="shared" si="0"/>
        <v>0</v>
      </c>
      <c r="E31" s="50">
        <f>SUM(E5, E10, E11, E20)</f>
        <v>0</v>
      </c>
      <c r="F31" s="50">
        <f>SUM(F5, F10, F11, F20)</f>
        <v>0</v>
      </c>
      <c r="G31" s="50">
        <f>SUM(G5, G10, G11, G20)</f>
        <v>0</v>
      </c>
    </row>
    <row r="32" spans="1:7" ht="45" customHeight="1" x14ac:dyDescent="0.25">
      <c r="B32" s="48"/>
      <c r="C32" s="55" t="s">
        <v>73</v>
      </c>
      <c r="D32" s="50">
        <f t="shared" si="0"/>
        <v>0</v>
      </c>
      <c r="E32" s="50">
        <f>SUM(E27)</f>
        <v>0</v>
      </c>
      <c r="F32" s="50">
        <f>SUM(F27)</f>
        <v>0</v>
      </c>
      <c r="G32" s="50">
        <f>SUM(G27)</f>
        <v>0</v>
      </c>
    </row>
    <row r="33" spans="2:3" x14ac:dyDescent="0.25">
      <c r="B33" s="48"/>
      <c r="C33" s="48"/>
    </row>
    <row r="34" spans="2:3" x14ac:dyDescent="0.25">
      <c r="B34" s="48"/>
      <c r="C34" s="48"/>
    </row>
    <row r="35" spans="2:3" x14ac:dyDescent="0.25">
      <c r="B35" s="48"/>
      <c r="C35" s="48"/>
    </row>
    <row r="36" spans="2:3" x14ac:dyDescent="0.25">
      <c r="B36" s="48"/>
      <c r="C36" s="48"/>
    </row>
    <row r="37" spans="2:3" x14ac:dyDescent="0.25">
      <c r="B37" s="48"/>
      <c r="C37" s="48"/>
    </row>
  </sheetData>
  <sheetProtection password="CE0A" sheet="1" objects="1" scenarios="1"/>
  <mergeCells count="20">
    <mergeCell ref="D6:D7"/>
    <mergeCell ref="E6:E7"/>
    <mergeCell ref="F6:F7"/>
    <mergeCell ref="G6:G7"/>
    <mergeCell ref="D12:D13"/>
    <mergeCell ref="E12:E13"/>
    <mergeCell ref="F12:F13"/>
    <mergeCell ref="G12:G13"/>
    <mergeCell ref="D8:D9"/>
    <mergeCell ref="E8:E9"/>
    <mergeCell ref="F8:F9"/>
    <mergeCell ref="G8:G9"/>
    <mergeCell ref="D28:D30"/>
    <mergeCell ref="E28:E30"/>
    <mergeCell ref="F28:F30"/>
    <mergeCell ref="G28:G30"/>
    <mergeCell ref="D25:D26"/>
    <mergeCell ref="E25:E26"/>
    <mergeCell ref="F25:F26"/>
    <mergeCell ref="G25:G26"/>
  </mergeCells>
  <phoneticPr fontId="8" type="noConversion"/>
  <printOptions horizontalCentered="1"/>
  <pageMargins left="0.78740157480314965" right="0.39370078740157483" top="1.6535433070866143" bottom="0.98425196850393704" header="0.4921259845" footer="0.4921259845"/>
  <pageSetup paperSize="9" orientation="portrait" r:id="rId1"/>
  <headerFooter alignWithMargins="0">
    <oddHeader>&amp;CVordruck 45 a
-Thüringen-&amp;R&amp;8Stand: &amp;D</oddHeader>
    <oddFooter>&amp;RSeite 2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4"/>
  <sheetViews>
    <sheetView showGridLines="0" topLeftCell="A12" workbookViewId="0">
      <selection activeCell="E10" sqref="E10:E11"/>
    </sheetView>
  </sheetViews>
  <sheetFormatPr baseColWidth="10" defaultColWidth="11.44140625" defaultRowHeight="13.2" x14ac:dyDescent="0.25"/>
  <cols>
    <col min="1" max="1" width="3.5546875" style="57" customWidth="1"/>
    <col min="2" max="2" width="24.6640625" style="1" customWidth="1"/>
    <col min="3" max="3" width="13.44140625" style="1" customWidth="1"/>
    <col min="4" max="4" width="9.33203125" style="1" customWidth="1"/>
    <col min="5" max="5" width="5.44140625" style="1" customWidth="1"/>
    <col min="6" max="6" width="10" style="1" customWidth="1"/>
    <col min="7" max="7" width="20.5546875" style="1" customWidth="1"/>
    <col min="8" max="16384" width="11.44140625" style="1"/>
  </cols>
  <sheetData>
    <row r="1" spans="1:7" ht="14.1" customHeight="1" x14ac:dyDescent="0.25">
      <c r="A1" s="56" t="s">
        <v>74</v>
      </c>
      <c r="B1" s="56"/>
      <c r="C1" s="56"/>
      <c r="D1" s="56"/>
      <c r="E1" s="56"/>
      <c r="F1" s="56"/>
      <c r="G1" s="56"/>
    </row>
    <row r="2" spans="1:7" ht="14.1" customHeight="1" x14ac:dyDescent="0.25">
      <c r="D2" s="19"/>
      <c r="E2" s="19"/>
      <c r="F2" s="19"/>
      <c r="G2" s="19"/>
    </row>
    <row r="3" spans="1:7" ht="14.1" customHeight="1" x14ac:dyDescent="0.25">
      <c r="A3" s="370" t="s">
        <v>11</v>
      </c>
      <c r="B3" s="371" t="s">
        <v>352</v>
      </c>
      <c r="C3" s="372"/>
      <c r="D3" s="60" t="s">
        <v>75</v>
      </c>
      <c r="E3" s="61"/>
      <c r="F3" s="61"/>
      <c r="G3" s="62"/>
    </row>
    <row r="4" spans="1:7" ht="14.1" customHeight="1" thickBot="1" x14ac:dyDescent="0.3">
      <c r="A4" s="370"/>
      <c r="B4" s="371"/>
      <c r="C4" s="372"/>
      <c r="D4" s="275"/>
      <c r="E4" s="276"/>
      <c r="F4" s="65"/>
      <c r="G4" s="277"/>
    </row>
    <row r="5" spans="1:7" ht="14.1" customHeight="1" thickTop="1" thickBot="1" x14ac:dyDescent="0.3">
      <c r="A5" s="67" t="s">
        <v>76</v>
      </c>
      <c r="B5" s="1" t="s">
        <v>77</v>
      </c>
      <c r="D5" s="377"/>
      <c r="E5" s="378"/>
      <c r="F5" s="378"/>
      <c r="G5" s="379"/>
    </row>
    <row r="6" spans="1:7" ht="14.1" customHeight="1" thickTop="1" thickBot="1" x14ac:dyDescent="0.3">
      <c r="A6" s="67" t="s">
        <v>78</v>
      </c>
      <c r="B6" s="1" t="s">
        <v>79</v>
      </c>
      <c r="D6" s="377"/>
      <c r="E6" s="378"/>
      <c r="F6" s="378"/>
      <c r="G6" s="379"/>
    </row>
    <row r="7" spans="1:7" ht="14.1" customHeight="1" thickTop="1" thickBot="1" x14ac:dyDescent="0.3">
      <c r="A7" s="67" t="s">
        <v>80</v>
      </c>
      <c r="B7" s="1" t="s">
        <v>81</v>
      </c>
      <c r="D7" s="377"/>
      <c r="E7" s="378"/>
      <c r="F7" s="378"/>
      <c r="G7" s="379"/>
    </row>
    <row r="8" spans="1:7" ht="14.4" thickTop="1" thickBot="1" x14ac:dyDescent="0.3">
      <c r="A8" s="67" t="s">
        <v>82</v>
      </c>
      <c r="B8" s="1" t="s">
        <v>83</v>
      </c>
      <c r="D8" s="380"/>
      <c r="E8" s="381"/>
      <c r="F8" s="381"/>
      <c r="G8" s="382"/>
    </row>
    <row r="9" spans="1:7" ht="24.9" customHeight="1" thickTop="1" thickBot="1" x14ac:dyDescent="0.3">
      <c r="A9" s="71"/>
    </row>
    <row r="10" spans="1:7" ht="14.1" customHeight="1" thickTop="1" x14ac:dyDescent="0.25">
      <c r="A10" s="370" t="s">
        <v>23</v>
      </c>
      <c r="B10" s="371" t="s">
        <v>353</v>
      </c>
      <c r="C10" s="372"/>
      <c r="D10" s="373" t="s">
        <v>84</v>
      </c>
      <c r="E10" s="375"/>
      <c r="F10" s="72"/>
      <c r="G10" s="73"/>
    </row>
    <row r="11" spans="1:7" ht="14.1" customHeight="1" thickBot="1" x14ac:dyDescent="0.3">
      <c r="A11" s="370"/>
      <c r="B11" s="371"/>
      <c r="C11" s="372"/>
      <c r="D11" s="374"/>
      <c r="E11" s="376"/>
      <c r="F11" s="74"/>
      <c r="G11" s="75"/>
    </row>
    <row r="12" spans="1:7" ht="14.1" customHeight="1" thickTop="1" x14ac:dyDescent="0.25">
      <c r="A12" s="71"/>
    </row>
    <row r="13" spans="1:7" ht="14.1" customHeight="1" x14ac:dyDescent="0.25">
      <c r="A13" s="71"/>
    </row>
    <row r="14" spans="1:7" ht="14.1" customHeight="1" x14ac:dyDescent="0.25">
      <c r="A14" s="56" t="s">
        <v>85</v>
      </c>
      <c r="B14" s="56"/>
      <c r="C14" s="56"/>
      <c r="D14" s="56"/>
      <c r="E14" s="56"/>
      <c r="F14" s="56"/>
      <c r="G14" s="56"/>
    </row>
    <row r="15" spans="1:7" ht="19.5" customHeight="1" x14ac:dyDescent="0.25">
      <c r="A15" s="71"/>
    </row>
    <row r="16" spans="1:7" ht="12.9" customHeight="1" x14ac:dyDescent="0.25">
      <c r="A16" s="58" t="s">
        <v>11</v>
      </c>
      <c r="B16" s="63" t="s">
        <v>86</v>
      </c>
      <c r="D16" s="60" t="s">
        <v>87</v>
      </c>
      <c r="E16" s="61"/>
      <c r="F16" s="61"/>
      <c r="G16" s="62"/>
    </row>
    <row r="17" spans="1:7" ht="12.9" customHeight="1" x14ac:dyDescent="0.25">
      <c r="A17" s="58"/>
      <c r="B17" s="63" t="s">
        <v>88</v>
      </c>
      <c r="D17" s="76"/>
      <c r="E17" s="64"/>
      <c r="F17" s="64"/>
      <c r="G17" s="66"/>
    </row>
    <row r="18" spans="1:7" ht="12.9" customHeight="1" x14ac:dyDescent="0.25">
      <c r="A18" s="58"/>
      <c r="B18" s="63" t="s">
        <v>89</v>
      </c>
      <c r="D18" s="68"/>
      <c r="E18" s="69"/>
      <c r="F18" s="69"/>
      <c r="G18" s="70"/>
    </row>
    <row r="19" spans="1:7" ht="12.9" customHeight="1" x14ac:dyDescent="0.25">
      <c r="A19" s="58"/>
      <c r="B19" s="63" t="s">
        <v>90</v>
      </c>
      <c r="D19" s="68"/>
      <c r="E19" s="69"/>
      <c r="F19" s="69"/>
      <c r="G19" s="70"/>
    </row>
    <row r="20" spans="1:7" ht="12.9" customHeight="1" x14ac:dyDescent="0.25">
      <c r="A20" s="58"/>
      <c r="B20" s="63" t="s">
        <v>91</v>
      </c>
      <c r="D20" s="68"/>
      <c r="E20" s="69"/>
      <c r="F20" s="69"/>
      <c r="G20" s="70"/>
    </row>
    <row r="21" spans="1:7" ht="12.9" customHeight="1" x14ac:dyDescent="0.25">
      <c r="A21" s="58"/>
      <c r="B21" s="63"/>
      <c r="D21" s="68"/>
      <c r="E21" s="69"/>
      <c r="F21" s="69"/>
      <c r="G21" s="70"/>
    </row>
    <row r="22" spans="1:7" ht="12.9" customHeight="1" x14ac:dyDescent="0.25">
      <c r="A22" s="58"/>
      <c r="B22" s="63"/>
      <c r="D22" s="68"/>
      <c r="E22" s="69"/>
      <c r="F22" s="69"/>
      <c r="G22" s="70"/>
    </row>
    <row r="23" spans="1:7" ht="12.9" customHeight="1" x14ac:dyDescent="0.25">
      <c r="A23" s="58"/>
      <c r="B23" s="63"/>
      <c r="D23" s="68"/>
      <c r="E23" s="69"/>
      <c r="F23" s="69"/>
      <c r="G23" s="70"/>
    </row>
    <row r="24" spans="1:7" ht="12.9" customHeight="1" x14ac:dyDescent="0.25">
      <c r="A24" s="59"/>
      <c r="D24" s="68"/>
      <c r="E24" s="69"/>
      <c r="F24" s="69"/>
      <c r="G24" s="70"/>
    </row>
    <row r="25" spans="1:7" ht="25.5" customHeight="1" x14ac:dyDescent="0.25"/>
    <row r="26" spans="1:7" ht="25.5" customHeight="1" x14ac:dyDescent="0.25">
      <c r="A26" s="59" t="s">
        <v>23</v>
      </c>
      <c r="B26" s="63" t="s">
        <v>92</v>
      </c>
      <c r="D26" s="77" t="s">
        <v>93</v>
      </c>
      <c r="E26" s="77"/>
      <c r="F26" s="78" t="s">
        <v>94</v>
      </c>
      <c r="G26" s="78" t="s">
        <v>95</v>
      </c>
    </row>
    <row r="27" spans="1:7" ht="14.1" customHeight="1" x14ac:dyDescent="0.25">
      <c r="A27" s="59"/>
      <c r="B27" s="63" t="s">
        <v>96</v>
      </c>
      <c r="D27" s="79"/>
      <c r="E27" s="79"/>
      <c r="F27" s="80"/>
      <c r="G27" s="80"/>
    </row>
    <row r="28" spans="1:7" ht="14.1" customHeight="1" x14ac:dyDescent="0.25">
      <c r="A28" s="59"/>
      <c r="B28" s="63" t="s">
        <v>97</v>
      </c>
      <c r="D28" s="81"/>
      <c r="E28" s="81"/>
      <c r="F28" s="82"/>
      <c r="G28" s="82"/>
    </row>
    <row r="29" spans="1:7" ht="14.1" customHeight="1" x14ac:dyDescent="0.25">
      <c r="B29" s="63" t="s">
        <v>98</v>
      </c>
      <c r="D29" s="83"/>
      <c r="E29" s="83"/>
      <c r="F29" s="84"/>
      <c r="G29" s="84"/>
    </row>
    <row r="30" spans="1:7" ht="14.1" customHeight="1" x14ac:dyDescent="0.25">
      <c r="B30" s="63" t="s">
        <v>99</v>
      </c>
      <c r="D30" s="83"/>
      <c r="E30" s="83"/>
      <c r="F30" s="84"/>
      <c r="G30" s="84"/>
    </row>
    <row r="31" spans="1:7" ht="24.9" customHeight="1" x14ac:dyDescent="0.25"/>
    <row r="32" spans="1:7" ht="25.5" customHeight="1" x14ac:dyDescent="0.25">
      <c r="A32" s="59" t="s">
        <v>31</v>
      </c>
      <c r="B32" s="63" t="s">
        <v>100</v>
      </c>
      <c r="D32" s="85" t="s">
        <v>93</v>
      </c>
      <c r="E32" s="85"/>
      <c r="F32" s="86" t="s">
        <v>101</v>
      </c>
      <c r="G32" s="87"/>
    </row>
    <row r="33" spans="1:7" ht="14.1" customHeight="1" x14ac:dyDescent="0.25">
      <c r="A33" s="59"/>
      <c r="B33" s="63" t="s">
        <v>102</v>
      </c>
      <c r="D33" s="88"/>
      <c r="E33" s="88"/>
      <c r="F33" s="89"/>
      <c r="G33" s="90"/>
    </row>
    <row r="34" spans="1:7" ht="14.1" customHeight="1" x14ac:dyDescent="0.25">
      <c r="B34" s="63" t="s">
        <v>103</v>
      </c>
      <c r="D34" s="24"/>
      <c r="E34" s="26"/>
      <c r="F34" s="25"/>
      <c r="G34" s="26"/>
    </row>
    <row r="35" spans="1:7" ht="14.1" customHeight="1" x14ac:dyDescent="0.25">
      <c r="D35" s="24"/>
      <c r="E35" s="26"/>
      <c r="F35" s="25"/>
      <c r="G35" s="26"/>
    </row>
    <row r="36" spans="1:7" ht="14.1" customHeight="1" x14ac:dyDescent="0.25">
      <c r="D36" s="24"/>
      <c r="E36" s="26"/>
      <c r="F36" s="25"/>
      <c r="G36" s="26"/>
    </row>
    <row r="37" spans="1:7" ht="24.9" customHeight="1" x14ac:dyDescent="0.25">
      <c r="D37" s="91"/>
      <c r="E37" s="91"/>
      <c r="F37" s="91"/>
      <c r="G37" s="91"/>
    </row>
    <row r="38" spans="1:7" ht="38.25" customHeight="1" x14ac:dyDescent="0.25">
      <c r="A38" s="59" t="s">
        <v>104</v>
      </c>
      <c r="B38" s="63" t="s">
        <v>105</v>
      </c>
      <c r="D38" s="77" t="s">
        <v>93</v>
      </c>
      <c r="E38" s="77"/>
      <c r="F38" s="77" t="s">
        <v>106</v>
      </c>
      <c r="G38" s="77" t="s">
        <v>107</v>
      </c>
    </row>
    <row r="39" spans="1:7" ht="14.1" customHeight="1" x14ac:dyDescent="0.25">
      <c r="A39" s="59"/>
      <c r="B39" s="63" t="s">
        <v>108</v>
      </c>
      <c r="D39" s="79"/>
      <c r="E39" s="79"/>
      <c r="F39" s="79"/>
      <c r="G39" s="79"/>
    </row>
    <row r="40" spans="1:7" ht="14.1" customHeight="1" x14ac:dyDescent="0.25">
      <c r="A40" s="59"/>
      <c r="B40" s="63" t="s">
        <v>109</v>
      </c>
      <c r="D40" s="83"/>
      <c r="E40" s="83"/>
      <c r="F40" s="84"/>
      <c r="G40" s="84"/>
    </row>
    <row r="41" spans="1:7" ht="14.1" customHeight="1" x14ac:dyDescent="0.25">
      <c r="A41" s="59"/>
      <c r="B41" s="63"/>
      <c r="D41" s="24"/>
      <c r="E41" s="26"/>
      <c r="F41" s="84"/>
      <c r="G41" s="84"/>
    </row>
    <row r="42" spans="1:7" ht="14.1" customHeight="1" x14ac:dyDescent="0.25">
      <c r="D42" s="83"/>
      <c r="E42" s="83"/>
      <c r="F42" s="84"/>
      <c r="G42" s="84"/>
    </row>
    <row r="43" spans="1:7" ht="14.1" customHeight="1" x14ac:dyDescent="0.25">
      <c r="D43" s="24"/>
      <c r="E43" s="26"/>
      <c r="F43" s="84"/>
      <c r="G43" s="84"/>
    </row>
    <row r="44" spans="1:7" ht="14.1" customHeight="1" x14ac:dyDescent="0.25">
      <c r="D44" s="24"/>
      <c r="E44" s="26"/>
      <c r="F44" s="84"/>
      <c r="G44" s="84"/>
    </row>
  </sheetData>
  <sheetProtection password="CE0A" sheet="1" objects="1" scenarios="1"/>
  <mergeCells count="10">
    <mergeCell ref="A10:A11"/>
    <mergeCell ref="B10:C11"/>
    <mergeCell ref="D10:D11"/>
    <mergeCell ref="E10:E11"/>
    <mergeCell ref="A3:A4"/>
    <mergeCell ref="B3:C4"/>
    <mergeCell ref="D5:G5"/>
    <mergeCell ref="D6:G6"/>
    <mergeCell ref="D7:G7"/>
    <mergeCell ref="D8:G8"/>
  </mergeCells>
  <phoneticPr fontId="8" type="noConversion"/>
  <printOptions horizontalCentered="1" verticalCentered="1"/>
  <pageMargins left="0.6" right="0.39370078740157483" top="0.98425196850393704" bottom="0.98425196850393704" header="0.4921259845" footer="0.4921259845"/>
  <pageSetup paperSize="9" orientation="portrait" r:id="rId1"/>
  <headerFooter alignWithMargins="0">
    <oddHeader>&amp;CVordruck 45 a
-Thüringen-&amp;RStand: &amp;D</oddHeader>
    <oddFooter>&amp;L* PBefAusglV / AEAusglV&amp;RSeite  3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8"/>
  <sheetViews>
    <sheetView topLeftCell="A23" workbookViewId="0">
      <selection activeCell="F23" sqref="F23:F32"/>
    </sheetView>
  </sheetViews>
  <sheetFormatPr baseColWidth="10" defaultColWidth="11.44140625" defaultRowHeight="13.2" x14ac:dyDescent="0.25"/>
  <cols>
    <col min="1" max="1" width="6.6640625" style="92" customWidth="1"/>
    <col min="2" max="2" width="26.33203125" style="15" customWidth="1"/>
    <col min="3" max="4" width="14.6640625" style="15" customWidth="1"/>
    <col min="5" max="5" width="18.44140625" style="15" customWidth="1"/>
    <col min="6" max="6" width="16" style="15" customWidth="1"/>
    <col min="7" max="16384" width="11.44140625" style="15"/>
  </cols>
  <sheetData>
    <row r="1" spans="1:7" ht="15" customHeight="1" x14ac:dyDescent="0.25"/>
    <row r="2" spans="1:7" ht="15" customHeight="1" x14ac:dyDescent="0.25">
      <c r="A2" s="93" t="s">
        <v>110</v>
      </c>
      <c r="B2" s="93"/>
      <c r="C2" s="93"/>
      <c r="D2" s="93"/>
      <c r="E2" s="93"/>
      <c r="F2" s="93"/>
    </row>
    <row r="3" spans="1:7" ht="15" customHeight="1" x14ac:dyDescent="0.25"/>
    <row r="4" spans="1:7" ht="39.6" x14ac:dyDescent="0.25">
      <c r="A4" s="94" t="s">
        <v>11</v>
      </c>
      <c r="B4" s="95" t="s">
        <v>111</v>
      </c>
      <c r="C4" s="385" t="s">
        <v>112</v>
      </c>
      <c r="D4" s="386"/>
      <c r="E4" s="98" t="s">
        <v>113</v>
      </c>
      <c r="F4" s="99" t="s">
        <v>114</v>
      </c>
    </row>
    <row r="5" spans="1:7" ht="15" customHeight="1" x14ac:dyDescent="0.25">
      <c r="A5" s="94"/>
      <c r="B5" s="95" t="s">
        <v>115</v>
      </c>
      <c r="C5" s="100"/>
      <c r="D5" s="101"/>
      <c r="E5" s="102"/>
      <c r="F5" s="103"/>
    </row>
    <row r="6" spans="1:7" ht="15" customHeight="1" x14ac:dyDescent="0.25">
      <c r="A6" s="94"/>
      <c r="B6" s="95"/>
      <c r="C6" s="100"/>
      <c r="D6" s="101"/>
      <c r="E6" s="102"/>
      <c r="F6" s="103"/>
    </row>
    <row r="7" spans="1:7" ht="15" customHeight="1" x14ac:dyDescent="0.25">
      <c r="A7" s="383" t="s">
        <v>76</v>
      </c>
      <c r="B7" s="384" t="s">
        <v>354</v>
      </c>
      <c r="C7" s="106" t="s">
        <v>116</v>
      </c>
      <c r="D7" s="107" t="s">
        <v>117</v>
      </c>
      <c r="E7" s="107" t="s">
        <v>118</v>
      </c>
      <c r="F7" s="107" t="s">
        <v>116</v>
      </c>
    </row>
    <row r="8" spans="1:7" ht="13.5" customHeight="1" thickBot="1" x14ac:dyDescent="0.3">
      <c r="A8" s="383"/>
      <c r="B8" s="384"/>
      <c r="C8" s="108"/>
      <c r="D8" s="109"/>
      <c r="E8" s="107"/>
      <c r="F8" s="107"/>
    </row>
    <row r="9" spans="1:7" ht="15" customHeight="1" thickTop="1" thickBot="1" x14ac:dyDescent="0.3">
      <c r="A9" s="104" t="s">
        <v>119</v>
      </c>
      <c r="B9" s="105" t="s">
        <v>120</v>
      </c>
      <c r="C9" s="110">
        <v>2.2999999999999998</v>
      </c>
      <c r="D9" s="278">
        <v>6</v>
      </c>
      <c r="E9" s="286"/>
      <c r="F9" s="286"/>
    </row>
    <row r="10" spans="1:7" ht="15" customHeight="1" thickTop="1" thickBot="1" x14ac:dyDescent="0.3">
      <c r="A10" s="104" t="s">
        <v>121</v>
      </c>
      <c r="B10" s="105" t="s">
        <v>122</v>
      </c>
      <c r="C10" s="111">
        <v>1</v>
      </c>
      <c r="D10" s="278">
        <v>6</v>
      </c>
      <c r="E10" s="286"/>
      <c r="F10" s="286"/>
    </row>
    <row r="11" spans="1:7" ht="15" customHeight="1" thickTop="1" thickBot="1" x14ac:dyDescent="0.3">
      <c r="A11" s="104" t="s">
        <v>123</v>
      </c>
      <c r="B11" s="105" t="s">
        <v>124</v>
      </c>
      <c r="C11" s="110">
        <v>2.2999999999999998</v>
      </c>
      <c r="D11" s="278">
        <v>26</v>
      </c>
      <c r="E11" s="286"/>
      <c r="F11" s="286"/>
      <c r="G11" s="105"/>
    </row>
    <row r="12" spans="1:7" ht="15" customHeight="1" thickTop="1" thickBot="1" x14ac:dyDescent="0.3">
      <c r="A12" s="104" t="s">
        <v>125</v>
      </c>
      <c r="B12" s="105" t="s">
        <v>126</v>
      </c>
      <c r="C12" s="111">
        <v>1</v>
      </c>
      <c r="D12" s="281">
        <v>26</v>
      </c>
      <c r="E12" s="286"/>
      <c r="F12" s="286"/>
      <c r="G12" s="112"/>
    </row>
    <row r="13" spans="1:7" ht="15" customHeight="1" thickTop="1" thickBot="1" x14ac:dyDescent="0.3">
      <c r="A13" s="104" t="s">
        <v>127</v>
      </c>
      <c r="B13" s="269"/>
      <c r="C13" s="279">
        <v>2.2999999999999998</v>
      </c>
      <c r="D13" s="287"/>
      <c r="E13" s="286"/>
      <c r="F13" s="286"/>
    </row>
    <row r="14" spans="1:7" ht="15" customHeight="1" thickTop="1" x14ac:dyDescent="0.25">
      <c r="A14" s="104" t="s">
        <v>128</v>
      </c>
      <c r="B14" s="105"/>
      <c r="C14" s="110">
        <v>2.2999999999999998</v>
      </c>
      <c r="D14" s="285"/>
      <c r="E14" s="284"/>
      <c r="F14" s="284"/>
    </row>
    <row r="15" spans="1:7" ht="15" customHeight="1" x14ac:dyDescent="0.25">
      <c r="A15" s="104" t="s">
        <v>129</v>
      </c>
      <c r="B15" s="105"/>
      <c r="C15" s="110">
        <v>2.2999999999999998</v>
      </c>
      <c r="D15" s="111"/>
      <c r="E15" s="114"/>
      <c r="F15" s="114"/>
    </row>
    <row r="16" spans="1:7" ht="15" customHeight="1" x14ac:dyDescent="0.25">
      <c r="A16" s="104" t="s">
        <v>130</v>
      </c>
      <c r="C16" s="110">
        <v>2.2999999999999998</v>
      </c>
      <c r="D16" s="111"/>
      <c r="E16" s="114"/>
      <c r="F16" s="114"/>
    </row>
    <row r="17" spans="1:6" ht="15" customHeight="1" thickBot="1" x14ac:dyDescent="0.3">
      <c r="A17" s="104" t="s">
        <v>131</v>
      </c>
      <c r="B17" s="105"/>
      <c r="C17" s="110">
        <v>2.2999999999999998</v>
      </c>
      <c r="D17" s="111"/>
      <c r="E17" s="282"/>
      <c r="F17" s="282"/>
    </row>
    <row r="18" spans="1:6" ht="15" customHeight="1" thickTop="1" thickBot="1" x14ac:dyDescent="0.3">
      <c r="A18" s="104" t="s">
        <v>132</v>
      </c>
      <c r="B18" s="105" t="s">
        <v>133</v>
      </c>
      <c r="C18" s="110">
        <v>2.2999999999999998</v>
      </c>
      <c r="D18" s="278">
        <v>240</v>
      </c>
      <c r="E18" s="286"/>
      <c r="F18" s="286"/>
    </row>
    <row r="19" spans="1:6" ht="15" customHeight="1" thickTop="1" x14ac:dyDescent="0.25"/>
    <row r="20" spans="1:6" ht="15" customHeight="1" x14ac:dyDescent="0.25"/>
    <row r="21" spans="1:6" ht="15" customHeight="1" x14ac:dyDescent="0.25">
      <c r="A21" s="115" t="s">
        <v>78</v>
      </c>
      <c r="B21" s="116" t="s">
        <v>134</v>
      </c>
      <c r="C21" s="105"/>
      <c r="D21" s="105"/>
      <c r="E21" s="117" t="s">
        <v>135</v>
      </c>
      <c r="F21" s="118"/>
    </row>
    <row r="22" spans="1:6" ht="15" customHeight="1" thickBot="1" x14ac:dyDescent="0.3">
      <c r="A22" s="115"/>
      <c r="B22" s="116" t="s">
        <v>136</v>
      </c>
      <c r="C22" s="105"/>
      <c r="D22" s="105"/>
      <c r="E22" s="283" t="s">
        <v>137</v>
      </c>
      <c r="F22" s="120" t="s">
        <v>138</v>
      </c>
    </row>
    <row r="23" spans="1:6" ht="15" customHeight="1" thickTop="1" thickBot="1" x14ac:dyDescent="0.3">
      <c r="A23" s="104" t="s">
        <v>139</v>
      </c>
      <c r="B23" s="105" t="s">
        <v>120</v>
      </c>
      <c r="C23" s="105"/>
      <c r="D23" s="105"/>
      <c r="E23" s="289"/>
      <c r="F23" s="280"/>
    </row>
    <row r="24" spans="1:6" ht="15" customHeight="1" thickTop="1" thickBot="1" x14ac:dyDescent="0.3">
      <c r="A24" s="104" t="s">
        <v>140</v>
      </c>
      <c r="B24" s="105" t="s">
        <v>122</v>
      </c>
      <c r="C24" s="105"/>
      <c r="D24" s="105"/>
      <c r="E24" s="289"/>
      <c r="F24" s="280"/>
    </row>
    <row r="25" spans="1:6" ht="15" customHeight="1" thickTop="1" thickBot="1" x14ac:dyDescent="0.3">
      <c r="A25" s="104" t="s">
        <v>141</v>
      </c>
      <c r="B25" s="105" t="s">
        <v>124</v>
      </c>
      <c r="C25" s="105"/>
      <c r="D25" s="105"/>
      <c r="E25" s="289"/>
      <c r="F25" s="280"/>
    </row>
    <row r="26" spans="1:6" ht="15" customHeight="1" thickTop="1" thickBot="1" x14ac:dyDescent="0.3">
      <c r="A26" s="104" t="s">
        <v>142</v>
      </c>
      <c r="B26" s="105" t="s">
        <v>126</v>
      </c>
      <c r="C26" s="105"/>
      <c r="D26" s="105"/>
      <c r="E26" s="289"/>
      <c r="F26" s="280"/>
    </row>
    <row r="27" spans="1:6" ht="15" customHeight="1" thickTop="1" thickBot="1" x14ac:dyDescent="0.3">
      <c r="A27" s="104" t="s">
        <v>143</v>
      </c>
      <c r="B27" s="269"/>
      <c r="C27" s="105"/>
      <c r="D27" s="105"/>
      <c r="E27" s="288"/>
      <c r="F27" s="212"/>
    </row>
    <row r="28" spans="1:6" ht="15" customHeight="1" thickTop="1" x14ac:dyDescent="0.25">
      <c r="A28" s="104" t="s">
        <v>144</v>
      </c>
      <c r="B28" s="105"/>
      <c r="C28" s="105"/>
      <c r="D28" s="105"/>
      <c r="E28" s="128"/>
      <c r="F28" s="123"/>
    </row>
    <row r="29" spans="1:6" ht="15" customHeight="1" x14ac:dyDescent="0.25">
      <c r="A29" s="104" t="s">
        <v>145</v>
      </c>
      <c r="B29" s="105"/>
      <c r="C29" s="105"/>
      <c r="D29" s="105"/>
      <c r="E29" s="124"/>
      <c r="F29" s="123"/>
    </row>
    <row r="30" spans="1:6" ht="15" customHeight="1" x14ac:dyDescent="0.25">
      <c r="A30" s="104" t="s">
        <v>146</v>
      </c>
      <c r="C30" s="105"/>
      <c r="D30" s="105"/>
      <c r="E30" s="124"/>
      <c r="F30" s="123"/>
    </row>
    <row r="31" spans="1:6" ht="15" customHeight="1" thickBot="1" x14ac:dyDescent="0.3">
      <c r="A31" s="104" t="s">
        <v>147</v>
      </c>
      <c r="B31" s="105"/>
      <c r="C31" s="105"/>
      <c r="D31" s="105"/>
      <c r="E31" s="130"/>
      <c r="F31" s="123"/>
    </row>
    <row r="32" spans="1:6" ht="15" customHeight="1" thickTop="1" thickBot="1" x14ac:dyDescent="0.3">
      <c r="A32" s="104" t="s">
        <v>148</v>
      </c>
      <c r="B32" s="105" t="s">
        <v>133</v>
      </c>
      <c r="C32" s="105"/>
      <c r="D32" s="105"/>
      <c r="E32" s="289"/>
      <c r="F32" s="280"/>
    </row>
    <row r="33" spans="1:6" ht="15" customHeight="1" thickTop="1" x14ac:dyDescent="0.25">
      <c r="A33" s="104"/>
      <c r="B33" s="105"/>
      <c r="C33" s="105"/>
      <c r="D33" s="105"/>
      <c r="E33" s="125"/>
      <c r="F33" s="125"/>
    </row>
    <row r="34" spans="1:6" ht="15" customHeight="1" x14ac:dyDescent="0.25">
      <c r="A34" s="104"/>
      <c r="B34" s="105"/>
      <c r="C34" s="105"/>
      <c r="D34" s="105"/>
      <c r="E34" s="125"/>
      <c r="F34" s="125"/>
    </row>
    <row r="35" spans="1:6" ht="15" customHeight="1" x14ac:dyDescent="0.25">
      <c r="A35" s="94" t="s">
        <v>23</v>
      </c>
      <c r="B35" s="95" t="s">
        <v>149</v>
      </c>
      <c r="C35" s="105"/>
      <c r="D35" s="105"/>
      <c r="E35" s="117" t="s">
        <v>150</v>
      </c>
      <c r="F35" s="118"/>
    </row>
    <row r="36" spans="1:6" ht="15" customHeight="1" x14ac:dyDescent="0.25">
      <c r="A36" s="104"/>
      <c r="B36" s="95" t="s">
        <v>115</v>
      </c>
      <c r="C36" s="105"/>
      <c r="D36" s="105"/>
      <c r="E36" s="126"/>
      <c r="F36" s="127"/>
    </row>
    <row r="37" spans="1:6" ht="15" customHeight="1" x14ac:dyDescent="0.25">
      <c r="A37" s="104" t="s">
        <v>151</v>
      </c>
      <c r="B37" s="105" t="s">
        <v>120</v>
      </c>
      <c r="C37" s="105"/>
      <c r="D37" s="105"/>
      <c r="E37" s="128">
        <f t="shared" ref="E37:E46" si="0">IF(OR(F23=0,F23=""),ROUND(E23*(IF(E9&gt;0,E9,D9))*(IF(F9&gt;(C9*1.25),F9,C9)),0),ROUND(E23*(IF(E9&gt;0,E9,D9))*(IF(F9&gt;(C9*1.25),F9,C9)),0))</f>
        <v>0</v>
      </c>
      <c r="F37" s="121">
        <f t="shared" ref="F37:F46" si="1">IF(OR(F23=0,F23=""),0,IF(OR(F23&lt;&gt;0,F23&lt;&gt;""),ROUND(F23*(IF(E9&gt;0,E9,D9))*(IF(F9&gt;(C9*1.25),F9,C9)),0),ROUND(F23*(IF(E9&gt;0,E9,D9))*(IF(F9&gt;(C9*1.25),F9,C9)),0)))</f>
        <v>0</v>
      </c>
    </row>
    <row r="38" spans="1:6" ht="15" customHeight="1" x14ac:dyDescent="0.25">
      <c r="A38" s="104" t="s">
        <v>152</v>
      </c>
      <c r="B38" s="105" t="s">
        <v>122</v>
      </c>
      <c r="C38" s="105"/>
      <c r="D38" s="105"/>
      <c r="E38" s="128">
        <f t="shared" si="0"/>
        <v>0</v>
      </c>
      <c r="F38" s="121">
        <f t="shared" si="1"/>
        <v>0</v>
      </c>
    </row>
    <row r="39" spans="1:6" ht="15" customHeight="1" x14ac:dyDescent="0.25">
      <c r="A39" s="104" t="s">
        <v>153</v>
      </c>
      <c r="B39" s="105" t="s">
        <v>124</v>
      </c>
      <c r="C39" s="105"/>
      <c r="D39" s="105"/>
      <c r="E39" s="128">
        <f t="shared" si="0"/>
        <v>0</v>
      </c>
      <c r="F39" s="121">
        <f t="shared" si="1"/>
        <v>0</v>
      </c>
    </row>
    <row r="40" spans="1:6" ht="15" customHeight="1" x14ac:dyDescent="0.25">
      <c r="A40" s="104" t="s">
        <v>154</v>
      </c>
      <c r="B40" s="105" t="s">
        <v>126</v>
      </c>
      <c r="C40" s="105"/>
      <c r="D40" s="105"/>
      <c r="E40" s="128">
        <f t="shared" si="0"/>
        <v>0</v>
      </c>
      <c r="F40" s="121">
        <f t="shared" si="1"/>
        <v>0</v>
      </c>
    </row>
    <row r="41" spans="1:6" ht="15" customHeight="1" x14ac:dyDescent="0.25">
      <c r="A41" s="104" t="s">
        <v>155</v>
      </c>
      <c r="B41" s="113"/>
      <c r="C41" s="105"/>
      <c r="D41" s="105"/>
      <c r="E41" s="128">
        <f t="shared" si="0"/>
        <v>0</v>
      </c>
      <c r="F41" s="121">
        <f t="shared" si="1"/>
        <v>0</v>
      </c>
    </row>
    <row r="42" spans="1:6" ht="15" customHeight="1" x14ac:dyDescent="0.25">
      <c r="A42" s="104" t="s">
        <v>156</v>
      </c>
      <c r="B42" s="105"/>
      <c r="C42" s="105"/>
      <c r="D42" s="105"/>
      <c r="E42" s="128">
        <f t="shared" si="0"/>
        <v>0</v>
      </c>
      <c r="F42" s="121">
        <f t="shared" si="1"/>
        <v>0</v>
      </c>
    </row>
    <row r="43" spans="1:6" ht="15" customHeight="1" x14ac:dyDescent="0.25">
      <c r="A43" s="104" t="s">
        <v>157</v>
      </c>
      <c r="B43" s="105"/>
      <c r="C43" s="105"/>
      <c r="D43" s="105"/>
      <c r="E43" s="128">
        <f t="shared" si="0"/>
        <v>0</v>
      </c>
      <c r="F43" s="121">
        <f t="shared" si="1"/>
        <v>0</v>
      </c>
    </row>
    <row r="44" spans="1:6" ht="15" customHeight="1" x14ac:dyDescent="0.25">
      <c r="A44" s="104" t="s">
        <v>158</v>
      </c>
      <c r="C44" s="105"/>
      <c r="D44" s="105"/>
      <c r="E44" s="128">
        <f t="shared" si="0"/>
        <v>0</v>
      </c>
      <c r="F44" s="121">
        <f t="shared" si="1"/>
        <v>0</v>
      </c>
    </row>
    <row r="45" spans="1:6" ht="15" customHeight="1" x14ac:dyDescent="0.25">
      <c r="A45" s="104" t="s">
        <v>159</v>
      </c>
      <c r="B45" s="105"/>
      <c r="C45" s="105"/>
      <c r="D45" s="105"/>
      <c r="E45" s="128">
        <f t="shared" si="0"/>
        <v>0</v>
      </c>
      <c r="F45" s="121">
        <f t="shared" si="1"/>
        <v>0</v>
      </c>
    </row>
    <row r="46" spans="1:6" ht="15" customHeight="1" x14ac:dyDescent="0.25">
      <c r="A46" s="104" t="s">
        <v>160</v>
      </c>
      <c r="B46" s="105" t="s">
        <v>133</v>
      </c>
      <c r="C46" s="129"/>
      <c r="D46" s="129"/>
      <c r="E46" s="128">
        <f t="shared" si="0"/>
        <v>0</v>
      </c>
      <c r="F46" s="121">
        <f t="shared" si="1"/>
        <v>0</v>
      </c>
    </row>
    <row r="47" spans="1:6" ht="15" customHeight="1" x14ac:dyDescent="0.25">
      <c r="B47" s="15" t="s">
        <v>161</v>
      </c>
      <c r="E47" s="128">
        <f>SUM(E37:E46)</f>
        <v>0</v>
      </c>
      <c r="F47" s="121">
        <f>SUM(F37:F46)</f>
        <v>0</v>
      </c>
    </row>
    <row r="48" spans="1:6" ht="15" customHeight="1" x14ac:dyDescent="0.25">
      <c r="B48" s="15" t="s">
        <v>162</v>
      </c>
      <c r="E48" s="130">
        <f>E47</f>
        <v>0</v>
      </c>
      <c r="F48" s="121">
        <f>F47</f>
        <v>0</v>
      </c>
    </row>
    <row r="49" spans="1:6" ht="15" customHeight="1" x14ac:dyDescent="0.25">
      <c r="B49" s="15" t="s">
        <v>163</v>
      </c>
      <c r="E49" s="131"/>
      <c r="F49" s="132"/>
    </row>
    <row r="50" spans="1:6" ht="15" customHeight="1" x14ac:dyDescent="0.25">
      <c r="A50" s="92" t="s">
        <v>164</v>
      </c>
      <c r="B50" s="15" t="s">
        <v>165</v>
      </c>
      <c r="C50" s="117" t="s">
        <v>166</v>
      </c>
      <c r="D50" s="118"/>
      <c r="E50" s="133" t="s">
        <v>150</v>
      </c>
      <c r="F50" s="134"/>
    </row>
    <row r="51" spans="1:6" ht="15" customHeight="1" thickBot="1" x14ac:dyDescent="0.3">
      <c r="C51" s="135" t="s">
        <v>167</v>
      </c>
      <c r="D51" s="135" t="s">
        <v>168</v>
      </c>
      <c r="E51" s="136"/>
      <c r="F51" s="137"/>
    </row>
    <row r="52" spans="1:6" ht="15" customHeight="1" thickTop="1" thickBot="1" x14ac:dyDescent="0.3">
      <c r="C52" s="269"/>
      <c r="D52" s="138">
        <f>IF(E48=0,0,E54/E48*100)</f>
        <v>0</v>
      </c>
      <c r="E52" s="124">
        <f>ROUND(E48*0.01*(IF(D52&gt;(C52*1.25),D52,C52)),0)</f>
        <v>0</v>
      </c>
      <c r="F52" s="121">
        <f>E54</f>
        <v>0</v>
      </c>
    </row>
    <row r="53" spans="1:6" ht="15" customHeight="1" thickTop="1" thickBot="1" x14ac:dyDescent="0.3">
      <c r="B53" s="15" t="s">
        <v>169</v>
      </c>
      <c r="E53" s="130">
        <f>E47+E52</f>
        <v>0</v>
      </c>
      <c r="F53" s="121">
        <f>F47+F52</f>
        <v>0</v>
      </c>
    </row>
    <row r="54" spans="1:6" ht="15" customHeight="1" thickTop="1" thickBot="1" x14ac:dyDescent="0.3">
      <c r="B54" s="15" t="s">
        <v>170</v>
      </c>
      <c r="C54" s="139" t="s">
        <v>171</v>
      </c>
      <c r="D54" s="140"/>
      <c r="E54" s="290"/>
      <c r="F54" s="141"/>
    </row>
    <row r="55" spans="1:6" ht="13.8" thickTop="1" x14ac:dyDescent="0.25">
      <c r="A55" s="15"/>
    </row>
    <row r="56" spans="1:6" x14ac:dyDescent="0.25">
      <c r="A56" s="15"/>
    </row>
    <row r="57" spans="1:6" x14ac:dyDescent="0.25">
      <c r="A57" s="15"/>
    </row>
    <row r="58" spans="1:6" x14ac:dyDescent="0.25">
      <c r="A58" s="15"/>
    </row>
  </sheetData>
  <mergeCells count="3">
    <mergeCell ref="A7:A8"/>
    <mergeCell ref="B7:B8"/>
    <mergeCell ref="C4:D4"/>
  </mergeCells>
  <phoneticPr fontId="8" type="noConversion"/>
  <printOptions horizontalCentered="1"/>
  <pageMargins left="0.78740157480314965" right="0.51" top="0.98425196850393704" bottom="0.86" header="0.4921259845" footer="0.4921259845"/>
  <pageSetup paperSize="9" scale="88" orientation="portrait" r:id="rId1"/>
  <headerFooter alignWithMargins="0">
    <oddHeader>&amp;CVordruck 45 a
-Thüringen-&amp;RStand: &amp;D</oddHeader>
    <oddFooter>&amp;L* PBefAusglV / AEAusglV&amp;RSeite 4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51"/>
  <sheetViews>
    <sheetView topLeftCell="A21" workbookViewId="0">
      <selection activeCell="E18" sqref="E18:F28"/>
    </sheetView>
  </sheetViews>
  <sheetFormatPr baseColWidth="10" defaultColWidth="11.44140625" defaultRowHeight="13.2" x14ac:dyDescent="0.25"/>
  <cols>
    <col min="1" max="1" width="5.6640625" style="92" customWidth="1"/>
    <col min="2" max="2" width="42" style="15" customWidth="1"/>
    <col min="3" max="3" width="15.33203125" style="15" customWidth="1"/>
    <col min="4" max="4" width="0.109375" style="15" hidden="1" customWidth="1"/>
    <col min="5" max="6" width="13.33203125" style="15" customWidth="1"/>
    <col min="7" max="16384" width="11.44140625" style="15"/>
  </cols>
  <sheetData>
    <row r="1" spans="1:6" ht="25.5" customHeight="1" x14ac:dyDescent="0.25">
      <c r="A1" s="142" t="s">
        <v>31</v>
      </c>
      <c r="B1" s="31" t="s">
        <v>172</v>
      </c>
      <c r="C1" s="96" t="s">
        <v>173</v>
      </c>
      <c r="D1" s="143"/>
      <c r="E1" s="96" t="s">
        <v>174</v>
      </c>
      <c r="F1" s="97"/>
    </row>
    <row r="2" spans="1:6" ht="12.75" customHeight="1" thickBot="1" x14ac:dyDescent="0.3">
      <c r="B2" s="31" t="s">
        <v>115</v>
      </c>
      <c r="C2" s="100"/>
      <c r="D2" s="144"/>
      <c r="E2" s="119" t="s">
        <v>137</v>
      </c>
      <c r="F2" s="120" t="s">
        <v>138</v>
      </c>
    </row>
    <row r="3" spans="1:6" ht="15.6" customHeight="1" thickTop="1" thickBot="1" x14ac:dyDescent="0.3">
      <c r="A3" s="92" t="s">
        <v>175</v>
      </c>
      <c r="B3" s="15" t="s">
        <v>176</v>
      </c>
      <c r="C3" s="314">
        <f>IF(AND(Verkehrsform!E31=0,Verkehrsform!E32=0),0,IF(Verkehrsform!$E$31&gt;Verkehrsform!$E$32,5,8))</f>
        <v>0</v>
      </c>
      <c r="D3" s="145"/>
      <c r="E3" s="146"/>
      <c r="F3" s="147"/>
    </row>
    <row r="4" spans="1:6" ht="15.6" customHeight="1" thickTop="1" x14ac:dyDescent="0.25">
      <c r="B4" s="148" t="s">
        <v>177</v>
      </c>
      <c r="C4" s="295" t="str">
        <f>IF(AND(Verkehrsform!$E$32=0,Verkehrsform!$E$31=0),"bitte Seite 2 ausfüllen",IF(IF(Verkehrsform!$E$32&gt;Verkehrsform!$E$31,8,5)-C3=0,"i.O."))</f>
        <v>bitte Seite 2 ausfüllen</v>
      </c>
    </row>
    <row r="5" spans="1:6" ht="15.6" customHeight="1" x14ac:dyDescent="0.25"/>
    <row r="7" spans="1:6" ht="12.75" customHeight="1" x14ac:dyDescent="0.25">
      <c r="A7" s="142" t="s">
        <v>104</v>
      </c>
      <c r="B7" s="95" t="s">
        <v>178</v>
      </c>
      <c r="C7" s="149"/>
      <c r="D7" s="149"/>
      <c r="E7" s="117" t="s">
        <v>179</v>
      </c>
      <c r="F7" s="118"/>
    </row>
    <row r="8" spans="1:6" ht="12.75" customHeight="1" x14ac:dyDescent="0.25">
      <c r="B8" s="95" t="s">
        <v>180</v>
      </c>
      <c r="C8" s="105"/>
      <c r="D8" s="105"/>
      <c r="E8" s="119" t="s">
        <v>137</v>
      </c>
      <c r="F8" s="120" t="s">
        <v>138</v>
      </c>
    </row>
    <row r="9" spans="1:6" ht="15.6" customHeight="1" x14ac:dyDescent="0.25">
      <c r="A9" s="92" t="s">
        <v>181</v>
      </c>
      <c r="B9" s="105" t="s">
        <v>182</v>
      </c>
      <c r="C9" s="150"/>
      <c r="D9" s="127"/>
      <c r="E9" s="124">
        <f>ROUND('Anzahl Zeitfahrausweise'!E53*(IF(Fahrgeldeinnahmen!E3&gt;(Fahrgeldeinnahmen!C3*1.25),Fahrgeldeinnahmen!E3,Fahrgeldeinnahmen!C3)),0)</f>
        <v>0</v>
      </c>
      <c r="F9" s="121"/>
    </row>
    <row r="10" spans="1:6" ht="15.6" customHeight="1" thickBot="1" x14ac:dyDescent="0.3">
      <c r="A10" s="92" t="s">
        <v>183</v>
      </c>
      <c r="B10" s="151" t="s">
        <v>184</v>
      </c>
      <c r="C10" s="152" t="str">
        <f>Verkehrsform!E4</f>
        <v>Thüringen</v>
      </c>
      <c r="D10" s="153"/>
      <c r="E10" s="294">
        <f>E9-E11-E12</f>
        <v>0</v>
      </c>
      <c r="F10" s="121"/>
    </row>
    <row r="11" spans="1:6" ht="15.6" customHeight="1" thickTop="1" thickBot="1" x14ac:dyDescent="0.3">
      <c r="B11" s="151" t="s">
        <v>185</v>
      </c>
      <c r="C11" s="154">
        <f>Verkehrsform!F4</f>
        <v>0</v>
      </c>
      <c r="D11" s="291"/>
      <c r="E11" s="289"/>
      <c r="F11" s="280"/>
    </row>
    <row r="12" spans="1:6" ht="15.6" customHeight="1" thickTop="1" thickBot="1" x14ac:dyDescent="0.3">
      <c r="B12" s="15" t="s">
        <v>186</v>
      </c>
      <c r="C12" s="155">
        <f>Verkehrsform!G4</f>
        <v>0</v>
      </c>
      <c r="D12" s="291"/>
      <c r="E12" s="289"/>
      <c r="F12" s="280"/>
    </row>
    <row r="13" spans="1:6" ht="13.8" thickTop="1" x14ac:dyDescent="0.25"/>
    <row r="14" spans="1:6" ht="21" customHeight="1" x14ac:dyDescent="0.25">
      <c r="A14" s="93" t="s">
        <v>187</v>
      </c>
      <c r="B14" s="93"/>
      <c r="C14" s="93"/>
      <c r="D14" s="93"/>
      <c r="E14" s="93"/>
      <c r="F14" s="93"/>
    </row>
    <row r="15" spans="1:6" ht="15.6" customHeight="1" x14ac:dyDescent="0.25">
      <c r="A15" s="156"/>
      <c r="B15" s="156"/>
      <c r="C15" s="156"/>
      <c r="D15" s="156"/>
      <c r="E15" s="156"/>
      <c r="F15" s="156"/>
    </row>
    <row r="16" spans="1:6" ht="12.75" customHeight="1" x14ac:dyDescent="0.25">
      <c r="A16" s="142" t="s">
        <v>11</v>
      </c>
      <c r="B16" s="31" t="s">
        <v>188</v>
      </c>
      <c r="D16" s="105"/>
      <c r="E16" s="157" t="s">
        <v>189</v>
      </c>
      <c r="F16" s="158"/>
    </row>
    <row r="17" spans="1:6" ht="12.75" customHeight="1" thickBot="1" x14ac:dyDescent="0.3">
      <c r="A17" s="142"/>
      <c r="B17" s="31" t="s">
        <v>190</v>
      </c>
      <c r="D17" s="159"/>
      <c r="E17" s="283" t="s">
        <v>137</v>
      </c>
      <c r="F17" s="120" t="s">
        <v>138</v>
      </c>
    </row>
    <row r="18" spans="1:6" ht="15.6" customHeight="1" thickTop="1" thickBot="1" x14ac:dyDescent="0.3">
      <c r="A18" s="92" t="s">
        <v>76</v>
      </c>
      <c r="B18" s="105" t="s">
        <v>120</v>
      </c>
      <c r="D18" s="125"/>
      <c r="E18" s="289"/>
      <c r="F18" s="280"/>
    </row>
    <row r="19" spans="1:6" ht="15.6" customHeight="1" thickTop="1" thickBot="1" x14ac:dyDescent="0.3">
      <c r="A19" s="92" t="s">
        <v>78</v>
      </c>
      <c r="B19" s="105" t="s">
        <v>122</v>
      </c>
      <c r="D19" s="125"/>
      <c r="E19" s="289"/>
      <c r="F19" s="280"/>
    </row>
    <row r="20" spans="1:6" ht="15.6" customHeight="1" thickTop="1" thickBot="1" x14ac:dyDescent="0.3">
      <c r="A20" s="92" t="s">
        <v>80</v>
      </c>
      <c r="B20" s="105" t="s">
        <v>124</v>
      </c>
      <c r="D20" s="125"/>
      <c r="E20" s="289"/>
      <c r="F20" s="280"/>
    </row>
    <row r="21" spans="1:6" ht="15.6" customHeight="1" thickTop="1" thickBot="1" x14ac:dyDescent="0.3">
      <c r="A21" s="92" t="s">
        <v>82</v>
      </c>
      <c r="B21" s="105" t="s">
        <v>126</v>
      </c>
      <c r="D21" s="125"/>
      <c r="E21" s="289"/>
      <c r="F21" s="280"/>
    </row>
    <row r="22" spans="1:6" ht="15.6" customHeight="1" thickTop="1" thickBot="1" x14ac:dyDescent="0.3">
      <c r="A22" s="92" t="s">
        <v>191</v>
      </c>
      <c r="B22" s="160"/>
      <c r="D22" s="125"/>
      <c r="E22" s="220"/>
      <c r="F22" s="161"/>
    </row>
    <row r="23" spans="1:6" ht="15.6" hidden="1" customHeight="1" x14ac:dyDescent="0.25">
      <c r="A23" s="92" t="s">
        <v>192</v>
      </c>
      <c r="D23" s="125"/>
      <c r="E23" s="124"/>
      <c r="F23" s="162"/>
    </row>
    <row r="24" spans="1:6" ht="15.6" hidden="1" customHeight="1" x14ac:dyDescent="0.25">
      <c r="A24" s="92" t="s">
        <v>193</v>
      </c>
      <c r="D24" s="125"/>
      <c r="E24" s="124"/>
      <c r="F24" s="162"/>
    </row>
    <row r="25" spans="1:6" ht="15.6" hidden="1" customHeight="1" x14ac:dyDescent="0.25">
      <c r="A25" s="92" t="s">
        <v>194</v>
      </c>
      <c r="D25" s="125"/>
      <c r="E25" s="124"/>
      <c r="F25" s="121"/>
    </row>
    <row r="26" spans="1:6" ht="15.6" hidden="1" customHeight="1" x14ac:dyDescent="0.25">
      <c r="A26" s="92" t="s">
        <v>195</v>
      </c>
      <c r="D26" s="125"/>
      <c r="E26" s="130"/>
      <c r="F26" s="162"/>
    </row>
    <row r="27" spans="1:6" ht="15.6" customHeight="1" thickTop="1" thickBot="1" x14ac:dyDescent="0.3">
      <c r="A27" s="15" t="s">
        <v>196</v>
      </c>
      <c r="B27" s="15" t="s">
        <v>133</v>
      </c>
      <c r="D27" s="125"/>
      <c r="E27" s="289"/>
      <c r="F27" s="280"/>
    </row>
    <row r="28" spans="1:6" ht="26.25" customHeight="1" thickTop="1" thickBot="1" x14ac:dyDescent="0.3">
      <c r="A28" s="163" t="s">
        <v>23</v>
      </c>
      <c r="B28" s="164" t="s">
        <v>197</v>
      </c>
      <c r="C28" s="165"/>
      <c r="D28" s="292"/>
      <c r="E28" s="289"/>
      <c r="F28" s="280"/>
    </row>
    <row r="29" spans="1:6" ht="15.6" customHeight="1" thickTop="1" x14ac:dyDescent="0.25"/>
    <row r="30" spans="1:6" ht="12.75" customHeight="1" x14ac:dyDescent="0.25">
      <c r="A30" s="15"/>
    </row>
    <row r="31" spans="1:6" ht="12.75" customHeight="1" x14ac:dyDescent="0.25">
      <c r="A31" s="142" t="s">
        <v>31</v>
      </c>
      <c r="B31" s="95" t="s">
        <v>198</v>
      </c>
      <c r="C31" s="105"/>
      <c r="D31" s="105"/>
      <c r="E31" s="117" t="s">
        <v>189</v>
      </c>
      <c r="F31" s="118"/>
    </row>
    <row r="32" spans="1:6" ht="12.75" customHeight="1" x14ac:dyDescent="0.25">
      <c r="B32" s="95" t="s">
        <v>199</v>
      </c>
      <c r="C32" s="166"/>
      <c r="D32" s="166"/>
      <c r="E32" s="119" t="s">
        <v>137</v>
      </c>
      <c r="F32" s="120" t="s">
        <v>138</v>
      </c>
    </row>
    <row r="33" spans="1:6" ht="15.6" customHeight="1" x14ac:dyDescent="0.25">
      <c r="A33" s="92" t="s">
        <v>175</v>
      </c>
      <c r="B33" s="105" t="s">
        <v>182</v>
      </c>
      <c r="C33" s="150"/>
      <c r="D33" s="127"/>
      <c r="E33" s="124">
        <f>(SUM(E18:E27))+E28</f>
        <v>0</v>
      </c>
      <c r="F33" s="121">
        <f>IF(SUM(F18:F27)=0,0,SUM(F18:F27))</f>
        <v>0</v>
      </c>
    </row>
    <row r="34" spans="1:6" ht="15.6" customHeight="1" thickBot="1" x14ac:dyDescent="0.3">
      <c r="A34" s="92" t="s">
        <v>200</v>
      </c>
      <c r="B34" s="151" t="s">
        <v>184</v>
      </c>
      <c r="C34" s="167" t="str">
        <f>C10</f>
        <v>Thüringen</v>
      </c>
      <c r="D34" s="153"/>
      <c r="E34" s="294">
        <f>E33-E35-E36</f>
        <v>0</v>
      </c>
      <c r="F34" s="121">
        <f>F33-F35-F36</f>
        <v>0</v>
      </c>
    </row>
    <row r="35" spans="1:6" ht="15.6" customHeight="1" thickTop="1" thickBot="1" x14ac:dyDescent="0.3">
      <c r="B35" s="151" t="s">
        <v>185</v>
      </c>
      <c r="C35" s="167">
        <f>C11</f>
        <v>0</v>
      </c>
      <c r="D35" s="291"/>
      <c r="E35" s="296"/>
      <c r="F35" s="293"/>
    </row>
    <row r="36" spans="1:6" ht="15.6" customHeight="1" thickTop="1" thickBot="1" x14ac:dyDescent="0.3">
      <c r="B36" s="15" t="s">
        <v>186</v>
      </c>
      <c r="C36" s="167">
        <f>C12</f>
        <v>0</v>
      </c>
      <c r="D36" s="291"/>
      <c r="E36" s="296"/>
      <c r="F36" s="293"/>
    </row>
    <row r="37" spans="1:6" ht="13.8" thickTop="1" x14ac:dyDescent="0.25"/>
    <row r="39" spans="1:6" x14ac:dyDescent="0.25">
      <c r="A39" s="15"/>
    </row>
    <row r="40" spans="1:6" x14ac:dyDescent="0.25">
      <c r="A40" s="142" t="s">
        <v>104</v>
      </c>
      <c r="B40" s="31" t="s">
        <v>201</v>
      </c>
      <c r="E40" s="117" t="s">
        <v>202</v>
      </c>
      <c r="F40" s="118"/>
    </row>
    <row r="41" spans="1:6" x14ac:dyDescent="0.25">
      <c r="E41" s="126"/>
      <c r="F41" s="127"/>
    </row>
    <row r="42" spans="1:6" ht="25.5" customHeight="1" x14ac:dyDescent="0.25">
      <c r="A42" s="92" t="s">
        <v>181</v>
      </c>
      <c r="B42" s="168" t="s">
        <v>203</v>
      </c>
      <c r="C42" s="169" t="s">
        <v>204</v>
      </c>
      <c r="D42" s="170"/>
      <c r="E42" s="171">
        <f>IF('Anzahl Zeitfahrausweise'!E47=0,0,ROUND(Fahrgeldeinnahmen!E33/'Anzahl Zeitfahrausweise'!E47*100,2))</f>
        <v>0</v>
      </c>
      <c r="F42" s="172">
        <f>IF('Anzahl Zeitfahrausweise'!F47=0,0,ROUND(Fahrgeldeinnahmen!F33/'Anzahl Zeitfahrausweise'!F47*100,2))</f>
        <v>0</v>
      </c>
    </row>
    <row r="43" spans="1:6" ht="13.8" thickBot="1" x14ac:dyDescent="0.3">
      <c r="B43" s="173"/>
      <c r="C43" s="174"/>
      <c r="D43" s="105"/>
      <c r="E43" s="175"/>
      <c r="F43" s="176"/>
    </row>
    <row r="44" spans="1:6" x14ac:dyDescent="0.25">
      <c r="B44" s="177" t="s">
        <v>205</v>
      </c>
      <c r="C44" s="178"/>
      <c r="D44" s="179"/>
      <c r="E44" s="180">
        <f>IF('Anzahl Zeitfahrausweise'!E23=0,0,ROUND(Fahrgeldeinnahmen!E18/'Anzahl Zeitfahrausweise'!E23,2))</f>
        <v>0</v>
      </c>
      <c r="F44" s="181">
        <f>IF('Anzahl Zeitfahrausweise'!F23=0,0,ROUND(Fahrgeldeinnahmen!F18/'Anzahl Zeitfahrausweise'!F23,2))</f>
        <v>0</v>
      </c>
    </row>
    <row r="45" spans="1:6" x14ac:dyDescent="0.25">
      <c r="B45" s="182" t="s">
        <v>206</v>
      </c>
      <c r="C45" s="183"/>
      <c r="D45" s="105"/>
      <c r="E45" s="184">
        <f>IF('Anzahl Zeitfahrausweise'!E24=0,0,ROUND(Fahrgeldeinnahmen!E19/'Anzahl Zeitfahrausweise'!E24,2))</f>
        <v>0</v>
      </c>
      <c r="F45" s="185">
        <f>IF('Anzahl Zeitfahrausweise'!F24=0,0,ROUND(Fahrgeldeinnahmen!F19/'Anzahl Zeitfahrausweise'!F24,2))</f>
        <v>0</v>
      </c>
    </row>
    <row r="46" spans="1:6" x14ac:dyDescent="0.25">
      <c r="B46" s="182" t="s">
        <v>207</v>
      </c>
      <c r="C46" s="183"/>
      <c r="D46" s="105"/>
      <c r="E46" s="184">
        <f>IF('Anzahl Zeitfahrausweise'!E25=0,0,ROUND(Fahrgeldeinnahmen!E20/'Anzahl Zeitfahrausweise'!E25,2))</f>
        <v>0</v>
      </c>
      <c r="F46" s="185">
        <f>IF('Anzahl Zeitfahrausweise'!F25=0,0,ROUND(Fahrgeldeinnahmen!F20/'Anzahl Zeitfahrausweise'!F25,2))</f>
        <v>0</v>
      </c>
    </row>
    <row r="47" spans="1:6" x14ac:dyDescent="0.25">
      <c r="B47" s="182" t="s">
        <v>208</v>
      </c>
      <c r="C47" s="183"/>
      <c r="D47" s="105"/>
      <c r="E47" s="186">
        <f>IF('Anzahl Zeitfahrausweise'!E26=0,0,ROUND(Fahrgeldeinnahmen!E21/'Anzahl Zeitfahrausweise'!E26,2))</f>
        <v>0</v>
      </c>
      <c r="F47" s="187">
        <f>IF('Anzahl Zeitfahrausweise'!F26=0,0,ROUND(Fahrgeldeinnahmen!F21/'Anzahl Zeitfahrausweise'!F26,2))</f>
        <v>0</v>
      </c>
    </row>
    <row r="48" spans="1:6" x14ac:dyDescent="0.25">
      <c r="B48" s="182"/>
      <c r="C48" s="183"/>
      <c r="D48" s="105"/>
      <c r="E48" s="188"/>
      <c r="F48" s="189"/>
    </row>
    <row r="49" spans="1:6" ht="13.8" thickBot="1" x14ac:dyDescent="0.3">
      <c r="B49" s="190" t="s">
        <v>209</v>
      </c>
      <c r="C49" s="191"/>
      <c r="D49" s="192"/>
      <c r="E49" s="193">
        <f>IF('Anzahl Zeitfahrausweise'!E32=0,0,ROUND(Fahrgeldeinnahmen!E27/'Anzahl Zeitfahrausweise'!E32,2))</f>
        <v>0</v>
      </c>
      <c r="F49" s="185">
        <f>IF('Anzahl Zeitfahrausweise'!F32=0,0,ROUND(Fahrgeldeinnahmen!F27/'Anzahl Zeitfahrausweise'!F32,2))</f>
        <v>0</v>
      </c>
    </row>
    <row r="50" spans="1:6" ht="13.5" customHeight="1" x14ac:dyDescent="0.25">
      <c r="C50" s="183"/>
      <c r="E50" s="194"/>
      <c r="F50" s="195"/>
    </row>
    <row r="51" spans="1:6" ht="27" customHeight="1" x14ac:dyDescent="0.25">
      <c r="A51" s="92" t="s">
        <v>183</v>
      </c>
      <c r="B51" s="15" t="s">
        <v>210</v>
      </c>
      <c r="C51" s="196" t="s">
        <v>211</v>
      </c>
      <c r="E51" s="197">
        <f>IF(E9=0,0,ROUND(E33/E9*100,2))</f>
        <v>0</v>
      </c>
      <c r="F51" s="198">
        <f>IF(OR(F9="",F9=0),0,ROUND(F33/F9*100,2))</f>
        <v>0</v>
      </c>
    </row>
  </sheetData>
  <phoneticPr fontId="8" type="noConversion"/>
  <pageMargins left="0.78740157499999996" right="0.54" top="1.24" bottom="0.984251969" header="0.4921259845" footer="0.4921259845"/>
  <pageSetup paperSize="9" scale="97" orientation="portrait" r:id="rId1"/>
  <headerFooter alignWithMargins="0">
    <oddHeader>&amp;CVordruck 45 a
-Thüringen-&amp;RStand: &amp;D</oddHeader>
    <oddFooter>&amp;L* PBefAusglV / AEAusglV&amp;RSeite 5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3"/>
  <sheetViews>
    <sheetView showGridLines="0" workbookViewId="0">
      <selection activeCell="C7" sqref="C7"/>
    </sheetView>
  </sheetViews>
  <sheetFormatPr baseColWidth="10" defaultColWidth="11.44140625" defaultRowHeight="13.2" x14ac:dyDescent="0.25"/>
  <cols>
    <col min="1" max="1" width="3.5546875" style="15" customWidth="1"/>
    <col min="2" max="2" width="23" style="15" customWidth="1"/>
    <col min="3" max="3" width="11.109375" style="15" customWidth="1"/>
    <col min="4" max="4" width="10.88671875" style="15" customWidth="1"/>
    <col min="5" max="5" width="10.5546875" style="15" customWidth="1"/>
    <col min="6" max="8" width="8.109375" style="15" customWidth="1"/>
    <col min="9" max="9" width="8.88671875" style="15" customWidth="1"/>
    <col min="10" max="16384" width="11.44140625" style="15"/>
  </cols>
  <sheetData>
    <row r="1" spans="1:9" ht="12.9" customHeight="1" x14ac:dyDescent="0.25">
      <c r="A1" s="199" t="s">
        <v>212</v>
      </c>
      <c r="B1" s="199"/>
      <c r="C1" s="199"/>
      <c r="D1" s="199"/>
      <c r="E1" s="199"/>
      <c r="F1" s="199"/>
      <c r="G1" s="199"/>
      <c r="H1" s="199"/>
      <c r="I1" s="199"/>
    </row>
    <row r="2" spans="1:9" ht="12.9" customHeight="1" x14ac:dyDescent="0.25">
      <c r="A2" s="200"/>
      <c r="B2" s="300"/>
      <c r="C2" s="200"/>
      <c r="D2" s="200"/>
      <c r="E2" s="200"/>
    </row>
    <row r="3" spans="1:9" ht="17.25" customHeight="1" x14ac:dyDescent="0.25">
      <c r="A3" s="200"/>
      <c r="B3" s="300"/>
      <c r="C3" s="200"/>
      <c r="D3" s="33" t="s">
        <v>213</v>
      </c>
      <c r="E3" s="34"/>
      <c r="F3" s="34"/>
      <c r="G3" s="34"/>
      <c r="H3" s="34"/>
      <c r="I3" s="35"/>
    </row>
    <row r="4" spans="1:9" ht="26.1" customHeight="1" x14ac:dyDescent="0.25">
      <c r="B4" s="105"/>
      <c r="D4" s="311" t="str">
        <f>Verkehrsform!E4</f>
        <v>Thüringen</v>
      </c>
      <c r="E4" s="310"/>
      <c r="F4" s="311">
        <f>Verkehrsform!F4</f>
        <v>0</v>
      </c>
      <c r="G4" s="310"/>
      <c r="H4" s="311">
        <f>Verkehrsform!G4</f>
        <v>0</v>
      </c>
      <c r="I4" s="310"/>
    </row>
    <row r="5" spans="1:9" ht="12.9" customHeight="1" x14ac:dyDescent="0.25">
      <c r="A5" s="31" t="s">
        <v>11</v>
      </c>
      <c r="B5" s="95" t="s">
        <v>214</v>
      </c>
      <c r="C5" s="203"/>
      <c r="D5" s="308" t="s">
        <v>215</v>
      </c>
      <c r="E5" s="308" t="s">
        <v>216</v>
      </c>
      <c r="F5" s="308" t="s">
        <v>215</v>
      </c>
      <c r="G5" s="308" t="s">
        <v>216</v>
      </c>
      <c r="H5" s="308" t="s">
        <v>215</v>
      </c>
      <c r="I5" s="308" t="s">
        <v>216</v>
      </c>
    </row>
    <row r="6" spans="1:9" ht="12.9" customHeight="1" x14ac:dyDescent="0.25">
      <c r="B6" s="105"/>
      <c r="C6" s="203"/>
      <c r="D6" s="108"/>
      <c r="E6" s="108"/>
      <c r="F6" s="108"/>
      <c r="G6" s="108"/>
      <c r="H6" s="108"/>
      <c r="I6" s="108"/>
    </row>
    <row r="7" spans="1:9" ht="26.1" customHeight="1" thickBot="1" x14ac:dyDescent="0.3">
      <c r="B7" s="105" t="s">
        <v>365</v>
      </c>
      <c r="C7" s="203"/>
      <c r="D7" s="297">
        <v>45194</v>
      </c>
      <c r="E7" s="316"/>
      <c r="F7" s="204"/>
      <c r="G7" s="205"/>
      <c r="H7" s="204"/>
      <c r="I7" s="205"/>
    </row>
    <row r="8" spans="1:9" ht="26.1" customHeight="1" thickTop="1" thickBot="1" x14ac:dyDescent="0.3">
      <c r="B8" s="105"/>
      <c r="D8" s="315"/>
      <c r="E8" s="149"/>
      <c r="F8" s="149"/>
      <c r="G8" s="149"/>
      <c r="H8" s="149"/>
      <c r="I8" s="149"/>
    </row>
    <row r="9" spans="1:9" ht="15" customHeight="1" thickTop="1" thickBot="1" x14ac:dyDescent="0.3">
      <c r="B9" s="301" t="s">
        <v>355</v>
      </c>
      <c r="C9" s="298">
        <v>0.12</v>
      </c>
      <c r="D9" s="38" t="s">
        <v>213</v>
      </c>
      <c r="E9" s="34"/>
      <c r="F9" s="34"/>
      <c r="G9" s="34"/>
      <c r="H9" s="34"/>
      <c r="I9" s="35"/>
    </row>
    <row r="10" spans="1:9" ht="26.1" customHeight="1" thickTop="1" x14ac:dyDescent="0.25">
      <c r="B10" s="105"/>
      <c r="D10" s="201" t="str">
        <f>Verkehrsform!E4</f>
        <v>Thüringen</v>
      </c>
      <c r="E10" s="202"/>
      <c r="F10" s="201">
        <f>Verkehrsform!F4</f>
        <v>0</v>
      </c>
      <c r="G10" s="202"/>
      <c r="H10" s="201">
        <f>Verkehrsform!G4</f>
        <v>0</v>
      </c>
      <c r="I10" s="202"/>
    </row>
    <row r="11" spans="1:9" ht="12.9" customHeight="1" x14ac:dyDescent="0.25">
      <c r="A11" s="31" t="s">
        <v>23</v>
      </c>
      <c r="B11" s="95" t="s">
        <v>217</v>
      </c>
      <c r="C11" s="407"/>
      <c r="D11" s="308" t="s">
        <v>189</v>
      </c>
      <c r="E11" s="308"/>
      <c r="F11" s="308" t="s">
        <v>189</v>
      </c>
      <c r="G11" s="308"/>
      <c r="H11" s="308" t="s">
        <v>189</v>
      </c>
      <c r="I11" s="308"/>
    </row>
    <row r="12" spans="1:9" ht="12.9" customHeight="1" x14ac:dyDescent="0.25">
      <c r="A12" s="31"/>
      <c r="B12" s="95"/>
      <c r="C12" s="407"/>
      <c r="D12" s="119" t="s">
        <v>137</v>
      </c>
      <c r="E12" s="305" t="s">
        <v>138</v>
      </c>
      <c r="F12" s="108"/>
      <c r="G12" s="108"/>
      <c r="H12" s="108"/>
      <c r="I12" s="108"/>
    </row>
    <row r="13" spans="1:9" ht="12.9" customHeight="1" x14ac:dyDescent="0.25">
      <c r="A13" s="413" t="s">
        <v>151</v>
      </c>
      <c r="B13" s="302" t="s">
        <v>218</v>
      </c>
      <c r="C13" s="407"/>
      <c r="D13" s="408">
        <f>ROUND(D8/100*Fahrgeldeinnahmen!E10,0)</f>
        <v>0</v>
      </c>
      <c r="E13" s="391"/>
      <c r="F13" s="207">
        <f>ROUND(G7/100*Fahrgeldeinnahmen!E11,0)</f>
        <v>0</v>
      </c>
      <c r="G13" s="208"/>
      <c r="H13" s="207">
        <f>ROUND(I7/100*Fahrgeldeinnahmen!E12,0)</f>
        <v>0</v>
      </c>
      <c r="I13" s="208"/>
    </row>
    <row r="14" spans="1:9" ht="12.9" customHeight="1" x14ac:dyDescent="0.25">
      <c r="A14" s="413"/>
      <c r="B14" s="302" t="s">
        <v>219</v>
      </c>
      <c r="C14" s="410"/>
      <c r="D14" s="409"/>
      <c r="E14" s="392"/>
      <c r="F14" s="131"/>
      <c r="G14" s="209"/>
      <c r="H14" s="131"/>
      <c r="I14" s="209"/>
    </row>
    <row r="15" spans="1:9" ht="26.1" customHeight="1" x14ac:dyDescent="0.25">
      <c r="A15" s="15" t="s">
        <v>152</v>
      </c>
      <c r="B15" s="304" t="s">
        <v>356</v>
      </c>
      <c r="C15" s="306" t="s">
        <v>357</v>
      </c>
      <c r="D15" s="124">
        <f>Fahrgeldeinnahmen!E34</f>
        <v>0</v>
      </c>
      <c r="E15" s="211"/>
      <c r="F15" s="124">
        <f>Fahrgeldeinnahmen!E35</f>
        <v>0</v>
      </c>
      <c r="G15" s="212"/>
      <c r="H15" s="124">
        <f>Fahrgeldeinnahmen!E36</f>
        <v>0</v>
      </c>
      <c r="I15" s="212"/>
    </row>
    <row r="16" spans="1:9" ht="26.1" customHeight="1" x14ac:dyDescent="0.25">
      <c r="B16" s="105"/>
      <c r="C16" s="210" t="s">
        <v>220</v>
      </c>
      <c r="D16" s="213">
        <f>D13-D15</f>
        <v>0</v>
      </c>
      <c r="E16" s="214"/>
      <c r="F16" s="213">
        <f>F13-F15</f>
        <v>0</v>
      </c>
      <c r="G16" s="212"/>
      <c r="H16" s="213">
        <f>H13-H15</f>
        <v>0</v>
      </c>
      <c r="I16" s="212"/>
    </row>
    <row r="17" spans="1:9" ht="15" customHeight="1" x14ac:dyDescent="0.25">
      <c r="A17" s="389" t="s">
        <v>221</v>
      </c>
      <c r="B17" s="388" t="s">
        <v>347</v>
      </c>
      <c r="C17" s="401" t="s">
        <v>346</v>
      </c>
      <c r="D17" s="399">
        <f>(D16/2)</f>
        <v>0</v>
      </c>
      <c r="E17" s="411"/>
      <c r="F17" s="399">
        <f>ROUND(F16/2,0)</f>
        <v>0</v>
      </c>
      <c r="G17" s="215"/>
      <c r="H17" s="215">
        <f>ROUND(H16/2,0)</f>
        <v>0</v>
      </c>
      <c r="I17" s="215"/>
    </row>
    <row r="18" spans="1:9" ht="12.9" customHeight="1" x14ac:dyDescent="0.25">
      <c r="A18" s="389"/>
      <c r="B18" s="388"/>
      <c r="C18" s="402"/>
      <c r="D18" s="400"/>
      <c r="E18" s="412"/>
      <c r="F18" s="400"/>
      <c r="G18" s="216"/>
      <c r="H18" s="216"/>
      <c r="I18" s="216"/>
    </row>
    <row r="19" spans="1:9" ht="12.9" customHeight="1" x14ac:dyDescent="0.25">
      <c r="A19" s="389" t="s">
        <v>154</v>
      </c>
      <c r="B19" s="390" t="s">
        <v>349</v>
      </c>
      <c r="C19" s="405">
        <v>0.88</v>
      </c>
      <c r="D19" s="397">
        <f>ROUND(D17*(1-C9),0)</f>
        <v>0</v>
      </c>
      <c r="E19" s="403"/>
      <c r="F19" s="215"/>
      <c r="G19" s="215"/>
      <c r="H19" s="215"/>
      <c r="I19" s="215"/>
    </row>
    <row r="20" spans="1:9" ht="12.9" customHeight="1" x14ac:dyDescent="0.25">
      <c r="A20" s="389"/>
      <c r="B20" s="390"/>
      <c r="C20" s="406"/>
      <c r="D20" s="398"/>
      <c r="E20" s="404"/>
      <c r="F20" s="299"/>
      <c r="G20" s="216"/>
      <c r="H20" s="216"/>
      <c r="I20" s="216"/>
    </row>
    <row r="21" spans="1:9" ht="15.75" customHeight="1" x14ac:dyDescent="0.25">
      <c r="A21" s="387" t="s">
        <v>31</v>
      </c>
      <c r="B21" s="388" t="s">
        <v>348</v>
      </c>
      <c r="D21" s="106" t="s">
        <v>189</v>
      </c>
      <c r="E21" s="217"/>
      <c r="F21" s="106" t="s">
        <v>189</v>
      </c>
      <c r="G21" s="106"/>
      <c r="H21" s="106" t="s">
        <v>189</v>
      </c>
      <c r="I21" s="106"/>
    </row>
    <row r="22" spans="1:9" ht="15.75" customHeight="1" x14ac:dyDescent="0.25">
      <c r="A22" s="387"/>
      <c r="B22" s="388"/>
      <c r="D22" s="119" t="s">
        <v>137</v>
      </c>
      <c r="E22" s="206"/>
      <c r="F22" s="108"/>
      <c r="G22" s="108"/>
      <c r="H22" s="108"/>
      <c r="I22" s="108"/>
    </row>
    <row r="23" spans="1:9" ht="26.1" customHeight="1" x14ac:dyDescent="0.25">
      <c r="A23" s="15" t="s">
        <v>175</v>
      </c>
      <c r="B23" s="105" t="s">
        <v>222</v>
      </c>
      <c r="D23" s="161"/>
      <c r="E23" s="219"/>
      <c r="F23" s="220">
        <v>0</v>
      </c>
      <c r="G23" s="218"/>
      <c r="H23" s="220">
        <v>0</v>
      </c>
      <c r="I23" s="218"/>
    </row>
    <row r="24" spans="1:9" ht="26.1" customHeight="1" x14ac:dyDescent="0.25">
      <c r="A24" s="15" t="s">
        <v>200</v>
      </c>
      <c r="B24" s="105" t="s">
        <v>223</v>
      </c>
      <c r="D24" s="307"/>
      <c r="E24" s="219"/>
      <c r="F24" s="122">
        <v>0</v>
      </c>
      <c r="G24" s="221"/>
      <c r="H24" s="122">
        <v>0</v>
      </c>
      <c r="I24" s="221"/>
    </row>
    <row r="25" spans="1:9" ht="26.1" customHeight="1" x14ac:dyDescent="0.25">
      <c r="A25" s="15" t="s">
        <v>224</v>
      </c>
      <c r="B25" s="105"/>
      <c r="D25" s="222">
        <v>0</v>
      </c>
      <c r="E25" s="222"/>
      <c r="F25"/>
      <c r="G25"/>
      <c r="H25"/>
      <c r="I25" s="212"/>
    </row>
    <row r="26" spans="1:9" ht="26.1" customHeight="1" x14ac:dyDescent="0.25">
      <c r="A26" s="15" t="s">
        <v>225</v>
      </c>
      <c r="B26" s="105" t="s">
        <v>182</v>
      </c>
      <c r="C26" s="196" t="s">
        <v>226</v>
      </c>
      <c r="D26" s="223">
        <f>SUM(D23:D25)</f>
        <v>0</v>
      </c>
      <c r="E26" s="224"/>
      <c r="F26" s="213">
        <f>SUM(F23:F24)</f>
        <v>0</v>
      </c>
      <c r="G26" s="212"/>
      <c r="H26" s="213">
        <f>SUM(H23:H24)</f>
        <v>0</v>
      </c>
      <c r="I26" s="212"/>
    </row>
    <row r="27" spans="1:9" ht="26.1" customHeight="1" x14ac:dyDescent="0.25">
      <c r="A27" s="31" t="s">
        <v>104</v>
      </c>
      <c r="B27" s="303" t="s">
        <v>227</v>
      </c>
      <c r="C27" s="225" t="s">
        <v>228</v>
      </c>
      <c r="D27" s="312">
        <f>D19-D26</f>
        <v>0</v>
      </c>
      <c r="E27" s="313"/>
      <c r="F27" s="123">
        <f>F17-F26</f>
        <v>0</v>
      </c>
      <c r="G27" s="123"/>
      <c r="H27" s="123">
        <f>H17-H26</f>
        <v>0</v>
      </c>
      <c r="I27" s="123"/>
    </row>
    <row r="28" spans="1:9" ht="26.1" customHeight="1" x14ac:dyDescent="0.25">
      <c r="B28" s="226"/>
      <c r="D28" s="227"/>
      <c r="E28" s="228"/>
    </row>
    <row r="29" spans="1:9" ht="12.9" customHeight="1" x14ac:dyDescent="0.25">
      <c r="A29" s="199" t="s">
        <v>229</v>
      </c>
      <c r="B29" s="199"/>
      <c r="C29" s="199"/>
      <c r="D29" s="19"/>
      <c r="E29" s="199"/>
      <c r="F29" s="199"/>
      <c r="G29" s="199"/>
      <c r="H29" s="199"/>
      <c r="I29" s="199"/>
    </row>
    <row r="30" spans="1:9" ht="12.9" customHeight="1" x14ac:dyDescent="0.25">
      <c r="D30" s="1"/>
    </row>
    <row r="31" spans="1:9" ht="15" customHeight="1" x14ac:dyDescent="0.25">
      <c r="D31" s="60" t="s">
        <v>213</v>
      </c>
      <c r="E31" s="34"/>
      <c r="F31" s="34"/>
      <c r="G31" s="34"/>
      <c r="H31" s="34"/>
      <c r="I31" s="35"/>
    </row>
    <row r="32" spans="1:9" ht="18.75" customHeight="1" x14ac:dyDescent="0.25">
      <c r="D32" s="309" t="str">
        <f>Verkehrsform!E4</f>
        <v>Thüringen</v>
      </c>
      <c r="E32" s="310"/>
      <c r="F32" s="311">
        <f>Verkehrsform!F4</f>
        <v>0</v>
      </c>
      <c r="G32" s="310"/>
      <c r="H32" s="311">
        <f>Verkehrsform!G4</f>
        <v>0</v>
      </c>
      <c r="I32" s="310"/>
    </row>
    <row r="33" spans="1:9" ht="18.75" customHeight="1" x14ac:dyDescent="0.25">
      <c r="D33" s="229" t="s">
        <v>189</v>
      </c>
      <c r="E33" s="108"/>
      <c r="F33" s="108" t="s">
        <v>189</v>
      </c>
      <c r="G33" s="108"/>
      <c r="H33" s="108" t="s">
        <v>189</v>
      </c>
      <c r="I33" s="108"/>
    </row>
    <row r="34" spans="1:9" ht="12.9" customHeight="1" x14ac:dyDescent="0.25">
      <c r="A34" s="387" t="s">
        <v>11</v>
      </c>
      <c r="B34" s="396" t="s">
        <v>351</v>
      </c>
      <c r="C34" s="230" t="s">
        <v>358</v>
      </c>
      <c r="D34" s="394">
        <f>IF(Anschriften!H12=Anschriften!J10+1,D19,0)</f>
        <v>0</v>
      </c>
      <c r="E34" s="391"/>
      <c r="F34" s="207">
        <f>IF(Anschriften!H12=Anschriften!J10+1,F17,0)</f>
        <v>0</v>
      </c>
      <c r="G34" s="208"/>
      <c r="H34" s="207">
        <f>IF(Anschriften!H12=Anschriften!J10+1,H17,0)</f>
        <v>0</v>
      </c>
      <c r="I34" s="208"/>
    </row>
    <row r="35" spans="1:9" ht="12.9" customHeight="1" x14ac:dyDescent="0.25">
      <c r="A35" s="387"/>
      <c r="B35" s="396"/>
      <c r="C35" s="231"/>
      <c r="D35" s="395"/>
      <c r="E35" s="392"/>
      <c r="F35" s="131"/>
      <c r="G35" s="209"/>
      <c r="H35" s="131"/>
      <c r="I35" s="209"/>
    </row>
    <row r="36" spans="1:9" ht="12.9" customHeight="1" x14ac:dyDescent="0.25">
      <c r="A36" s="387" t="s">
        <v>23</v>
      </c>
      <c r="B36" s="393" t="s">
        <v>350</v>
      </c>
      <c r="C36" s="230" t="s">
        <v>230</v>
      </c>
      <c r="D36" s="394">
        <f>ROUND(D34*0.8,0)</f>
        <v>0</v>
      </c>
      <c r="E36" s="391"/>
      <c r="F36" s="232">
        <f>ROUND(F34*0.8,0)</f>
        <v>0</v>
      </c>
      <c r="G36" s="232"/>
      <c r="H36" s="232">
        <f>ROUND(H34*0.8,0)</f>
        <v>0</v>
      </c>
      <c r="I36" s="232"/>
    </row>
    <row r="37" spans="1:9" ht="12.9" customHeight="1" x14ac:dyDescent="0.25">
      <c r="A37" s="387"/>
      <c r="B37" s="393"/>
      <c r="C37" s="231"/>
      <c r="D37" s="395"/>
      <c r="E37" s="392"/>
      <c r="F37" s="131"/>
      <c r="G37" s="209"/>
      <c r="H37" s="131"/>
      <c r="I37" s="209"/>
    </row>
    <row r="38" spans="1:9" ht="26.1" customHeight="1" x14ac:dyDescent="0.25">
      <c r="A38" s="15" t="s">
        <v>151</v>
      </c>
      <c r="B38" s="15" t="s">
        <v>231</v>
      </c>
      <c r="D38" s="233">
        <f>D36-D39</f>
        <v>0</v>
      </c>
      <c r="E38" s="234"/>
      <c r="F38" s="128">
        <f>F36-F39</f>
        <v>0</v>
      </c>
      <c r="G38" s="141"/>
      <c r="H38" s="128">
        <f>H36-H39</f>
        <v>0</v>
      </c>
      <c r="I38" s="141"/>
    </row>
    <row r="39" spans="1:9" ht="26.1" customHeight="1" x14ac:dyDescent="0.25">
      <c r="A39" s="15" t="s">
        <v>152</v>
      </c>
      <c r="B39" s="15" t="s">
        <v>232</v>
      </c>
      <c r="D39" s="235">
        <f>ROUND(D36/2,0)</f>
        <v>0</v>
      </c>
      <c r="E39" s="214"/>
      <c r="F39" s="124">
        <f>ROUND(F36/2,0)</f>
        <v>0</v>
      </c>
      <c r="G39" s="212"/>
      <c r="H39" s="124">
        <f>ROUND(H36/2,0)</f>
        <v>0</v>
      </c>
      <c r="I39" s="212"/>
    </row>
    <row r="40" spans="1:9" x14ac:dyDescent="0.25">
      <c r="D40" s="236"/>
      <c r="E40" s="237"/>
      <c r="F40" s="238"/>
    </row>
    <row r="41" spans="1:9" ht="13.8" thickBot="1" x14ac:dyDescent="0.3">
      <c r="D41" s="236" t="s">
        <v>362</v>
      </c>
    </row>
    <row r="42" spans="1:9" ht="13.8" thickBot="1" x14ac:dyDescent="0.3">
      <c r="C42" s="239"/>
      <c r="D42" s="240"/>
    </row>
    <row r="43" spans="1:9" ht="16.5" customHeight="1" x14ac:dyDescent="0.25">
      <c r="D43"/>
    </row>
  </sheetData>
  <mergeCells count="26">
    <mergeCell ref="C11:C12"/>
    <mergeCell ref="D13:D14"/>
    <mergeCell ref="C13:C14"/>
    <mergeCell ref="A17:A18"/>
    <mergeCell ref="E13:E14"/>
    <mergeCell ref="D17:D18"/>
    <mergeCell ref="E17:E18"/>
    <mergeCell ref="A13:A14"/>
    <mergeCell ref="F17:F18"/>
    <mergeCell ref="C17:C18"/>
    <mergeCell ref="B17:B18"/>
    <mergeCell ref="E19:E20"/>
    <mergeCell ref="C19:C20"/>
    <mergeCell ref="A21:A22"/>
    <mergeCell ref="B21:B22"/>
    <mergeCell ref="A19:A20"/>
    <mergeCell ref="B19:B20"/>
    <mergeCell ref="E36:E37"/>
    <mergeCell ref="A34:A35"/>
    <mergeCell ref="A36:A37"/>
    <mergeCell ref="B36:B37"/>
    <mergeCell ref="D36:D37"/>
    <mergeCell ref="B34:B35"/>
    <mergeCell ref="E34:E35"/>
    <mergeCell ref="D34:D35"/>
    <mergeCell ref="D19:D20"/>
  </mergeCells>
  <phoneticPr fontId="8" type="noConversion"/>
  <printOptions horizontalCentered="1"/>
  <pageMargins left="0.68" right="0.84" top="0.9055118110236221" bottom="0.78740157480314965" header="0.4921259845" footer="0.4921259845"/>
  <pageSetup paperSize="9" scale="95" orientation="portrait" r:id="rId1"/>
  <headerFooter alignWithMargins="0">
    <oddHeader>&amp;CVordruck 45 a
-Thüringen-&amp;RStand: &amp;D</oddHeader>
    <oddFooter>&amp;RSeite 6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G47"/>
  <sheetViews>
    <sheetView workbookViewId="0">
      <selection activeCell="C10" sqref="C10"/>
    </sheetView>
  </sheetViews>
  <sheetFormatPr baseColWidth="10" defaultColWidth="11.44140625" defaultRowHeight="13.2" x14ac:dyDescent="0.25"/>
  <cols>
    <col min="1" max="1" width="2.5546875" style="15" customWidth="1"/>
    <col min="2" max="2" width="11.44140625" style="15"/>
    <col min="3" max="3" width="16" style="15" customWidth="1"/>
    <col min="4" max="4" width="11.44140625" style="15"/>
    <col min="5" max="5" width="11.33203125" style="15" customWidth="1"/>
    <col min="6" max="16384" width="11.44140625" style="15"/>
  </cols>
  <sheetData>
    <row r="2" spans="1:7" ht="15.9" customHeight="1" x14ac:dyDescent="0.25">
      <c r="A2" s="199" t="s">
        <v>233</v>
      </c>
      <c r="B2" s="199"/>
      <c r="C2" s="199"/>
      <c r="D2" s="199"/>
      <c r="E2" s="199"/>
      <c r="F2" s="199"/>
      <c r="G2" s="199"/>
    </row>
    <row r="3" spans="1:7" ht="15.9" customHeight="1" x14ac:dyDescent="0.25">
      <c r="A3" s="199" t="s">
        <v>234</v>
      </c>
      <c r="B3" s="199"/>
      <c r="C3" s="199"/>
      <c r="D3" s="199"/>
      <c r="E3" s="199"/>
      <c r="F3" s="199"/>
      <c r="G3" s="199"/>
    </row>
    <row r="4" spans="1:7" ht="27" customHeight="1" x14ac:dyDescent="0.25">
      <c r="A4" s="200"/>
      <c r="B4" s="200"/>
      <c r="C4" s="200"/>
      <c r="D4" s="200"/>
      <c r="E4" s="200"/>
      <c r="F4" s="200"/>
      <c r="G4" s="200"/>
    </row>
    <row r="5" spans="1:7" ht="24.75" customHeight="1" x14ac:dyDescent="0.25">
      <c r="A5" s="241" t="s">
        <v>235</v>
      </c>
      <c r="B5" s="241"/>
      <c r="C5" s="241"/>
      <c r="D5" s="241"/>
      <c r="E5" s="241"/>
      <c r="F5" s="241"/>
      <c r="G5" s="241"/>
    </row>
    <row r="6" spans="1:7" ht="15" customHeight="1" x14ac:dyDescent="0.25">
      <c r="A6" s="241"/>
      <c r="B6" s="241"/>
      <c r="C6" s="241"/>
      <c r="D6" s="241"/>
      <c r="E6" s="241"/>
      <c r="F6" s="241"/>
      <c r="G6" s="241"/>
    </row>
    <row r="7" spans="1:7" ht="24.75" customHeight="1" x14ac:dyDescent="0.25">
      <c r="A7" s="241" t="s">
        <v>236</v>
      </c>
      <c r="B7" s="241"/>
      <c r="C7" s="241"/>
      <c r="D7" s="241"/>
      <c r="E7" s="241"/>
      <c r="F7" s="241"/>
      <c r="G7" s="241"/>
    </row>
    <row r="8" spans="1:7" ht="24.75" customHeight="1" x14ac:dyDescent="0.25">
      <c r="A8" s="241" t="s">
        <v>237</v>
      </c>
      <c r="B8" s="241"/>
      <c r="C8" s="241"/>
      <c r="D8" s="241"/>
      <c r="E8" s="241"/>
      <c r="F8" s="241"/>
      <c r="G8" s="241"/>
    </row>
    <row r="9" spans="1:7" ht="24.75" customHeight="1" x14ac:dyDescent="0.25">
      <c r="A9" s="241"/>
      <c r="B9" s="241"/>
      <c r="C9" s="241"/>
      <c r="D9" s="241"/>
      <c r="E9" s="241"/>
      <c r="F9" s="241"/>
      <c r="G9" s="241"/>
    </row>
    <row r="10" spans="1:7" ht="24.75" customHeight="1" x14ac:dyDescent="0.25">
      <c r="A10" s="15" t="s">
        <v>238</v>
      </c>
      <c r="C10" s="242"/>
      <c r="D10" s="242"/>
      <c r="E10" s="242"/>
      <c r="F10" s="242"/>
      <c r="G10" s="242"/>
    </row>
    <row r="11" spans="1:7" ht="24.75" customHeight="1" x14ac:dyDescent="0.25">
      <c r="A11" s="15" t="s">
        <v>239</v>
      </c>
      <c r="C11" s="243"/>
      <c r="D11" s="243"/>
      <c r="E11" s="243"/>
      <c r="F11" s="243"/>
      <c r="G11" s="243"/>
    </row>
    <row r="12" spans="1:7" ht="24.75" customHeight="1" x14ac:dyDescent="0.25"/>
    <row r="13" spans="1:7" ht="24.75" customHeight="1" x14ac:dyDescent="0.25">
      <c r="A13" s="15" t="s">
        <v>240</v>
      </c>
      <c r="D13" s="244"/>
      <c r="E13" s="244"/>
      <c r="F13" s="244"/>
      <c r="G13" s="244"/>
    </row>
    <row r="14" spans="1:7" ht="24.75" customHeight="1" x14ac:dyDescent="0.25"/>
    <row r="16" spans="1:7" x14ac:dyDescent="0.25">
      <c r="A16" s="199" t="s">
        <v>241</v>
      </c>
      <c r="B16" s="199"/>
      <c r="C16" s="199"/>
      <c r="D16" s="199"/>
      <c r="E16" s="199"/>
      <c r="F16" s="199"/>
      <c r="G16" s="199"/>
    </row>
    <row r="17" spans="1:7" ht="14.1" customHeight="1" x14ac:dyDescent="0.25">
      <c r="A17" s="245" t="s">
        <v>11</v>
      </c>
      <c r="B17" s="246" t="s">
        <v>242</v>
      </c>
      <c r="C17" s="246"/>
      <c r="D17" s="246"/>
      <c r="E17" s="246"/>
      <c r="F17" s="105"/>
      <c r="G17" s="247"/>
    </row>
    <row r="18" spans="1:7" ht="14.1" customHeight="1" x14ac:dyDescent="0.25">
      <c r="A18" s="245" t="s">
        <v>23</v>
      </c>
      <c r="B18" s="246" t="s">
        <v>243</v>
      </c>
      <c r="C18" s="246"/>
      <c r="D18" s="246"/>
      <c r="F18" s="105"/>
      <c r="G18" s="247"/>
    </row>
    <row r="19" spans="1:7" ht="14.1" customHeight="1" x14ac:dyDescent="0.25">
      <c r="A19" s="245" t="s">
        <v>31</v>
      </c>
      <c r="B19" s="246" t="s">
        <v>244</v>
      </c>
      <c r="C19" s="246"/>
      <c r="D19" s="246"/>
      <c r="F19" s="105"/>
      <c r="G19" s="247"/>
    </row>
    <row r="20" spans="1:7" ht="14.1" customHeight="1" x14ac:dyDescent="0.25">
      <c r="A20" s="245" t="s">
        <v>104</v>
      </c>
      <c r="B20" s="246" t="s">
        <v>245</v>
      </c>
      <c r="C20" s="246"/>
      <c r="D20" s="246"/>
      <c r="F20" s="105"/>
      <c r="G20" s="247"/>
    </row>
    <row r="21" spans="1:7" ht="14.1" customHeight="1" x14ac:dyDescent="0.25">
      <c r="A21" s="245" t="s">
        <v>246</v>
      </c>
      <c r="B21" s="246" t="s">
        <v>247</v>
      </c>
      <c r="C21" s="246"/>
      <c r="D21" s="246"/>
      <c r="E21" s="246"/>
      <c r="F21" s="105"/>
      <c r="G21" s="247"/>
    </row>
    <row r="22" spans="1:7" ht="14.1" customHeight="1" x14ac:dyDescent="0.25">
      <c r="A22" s="245" t="s">
        <v>248</v>
      </c>
      <c r="B22" s="246" t="s">
        <v>249</v>
      </c>
      <c r="C22" s="246"/>
      <c r="D22" s="246"/>
      <c r="F22" s="105"/>
      <c r="G22" s="247"/>
    </row>
    <row r="23" spans="1:7" ht="14.1" customHeight="1" x14ac:dyDescent="0.25">
      <c r="A23" s="245" t="s">
        <v>250</v>
      </c>
      <c r="B23" s="246"/>
      <c r="C23" s="246"/>
      <c r="D23" s="246"/>
      <c r="F23" s="105"/>
      <c r="G23" s="247"/>
    </row>
    <row r="24" spans="1:7" ht="14.1" customHeight="1" x14ac:dyDescent="0.25">
      <c r="A24" s="245" t="s">
        <v>251</v>
      </c>
      <c r="B24" s="246"/>
      <c r="C24" s="246"/>
      <c r="D24" s="246"/>
      <c r="F24" s="105"/>
      <c r="G24" s="247"/>
    </row>
    <row r="25" spans="1:7" ht="14.1" customHeight="1" x14ac:dyDescent="0.25">
      <c r="A25" s="245" t="s">
        <v>252</v>
      </c>
      <c r="B25" s="246"/>
      <c r="C25" s="246"/>
      <c r="D25" s="246"/>
      <c r="F25" s="105"/>
      <c r="G25" s="247"/>
    </row>
    <row r="26" spans="1:7" ht="14.1" customHeight="1" x14ac:dyDescent="0.25">
      <c r="A26" s="245"/>
      <c r="B26" s="246"/>
      <c r="C26" s="246"/>
      <c r="D26" s="246"/>
      <c r="F26" s="105"/>
      <c r="G26" s="247"/>
    </row>
    <row r="27" spans="1:7" ht="39.75" customHeight="1" x14ac:dyDescent="0.25"/>
    <row r="28" spans="1:7" x14ac:dyDescent="0.25">
      <c r="A28" s="31" t="s">
        <v>253</v>
      </c>
    </row>
    <row r="29" spans="1:7" x14ac:dyDescent="0.25">
      <c r="A29" s="31" t="s">
        <v>254</v>
      </c>
    </row>
    <row r="30" spans="1:7" x14ac:dyDescent="0.25">
      <c r="A30" s="31"/>
    </row>
    <row r="31" spans="1:7" x14ac:dyDescent="0.25">
      <c r="A31" s="31"/>
    </row>
    <row r="32" spans="1:7" x14ac:dyDescent="0.25">
      <c r="A32" s="15" t="s">
        <v>255</v>
      </c>
      <c r="D32" s="170"/>
      <c r="E32" s="170"/>
      <c r="F32" s="170"/>
      <c r="G32" s="170"/>
    </row>
    <row r="33" spans="1:7" x14ac:dyDescent="0.25">
      <c r="D33" s="105"/>
      <c r="E33" s="105"/>
      <c r="F33" s="105"/>
      <c r="G33" s="105"/>
    </row>
    <row r="34" spans="1:7" ht="24.75" customHeight="1" x14ac:dyDescent="0.25">
      <c r="A34" s="15" t="s">
        <v>256</v>
      </c>
      <c r="D34" s="244"/>
      <c r="E34" s="244"/>
      <c r="F34" s="244"/>
      <c r="G34" s="244"/>
    </row>
    <row r="43" spans="1:7" ht="23.25" customHeight="1" x14ac:dyDescent="0.25"/>
    <row r="46" spans="1:7" ht="17.25" customHeight="1" x14ac:dyDescent="0.25"/>
    <row r="47" spans="1:7" ht="23.25" customHeight="1" x14ac:dyDescent="0.25"/>
  </sheetData>
  <sheetProtection password="CE0A" sheet="1" objects="1"/>
  <phoneticPr fontId="8" type="noConversion"/>
  <printOptions horizontalCentered="1"/>
  <pageMargins left="0.78740157480314965" right="0.78740157480314965" top="0.87" bottom="0.74803149606299213" header="0.4921259845" footer="0.4921259845"/>
  <pageSetup paperSize="9" orientation="portrait" horizontalDpi="4294967294" verticalDpi="4294967292" r:id="rId1"/>
  <headerFooter alignWithMargins="0">
    <oddHeader>&amp;CVordruck 45 a
-Thüringen-&amp;RStand: &amp;D</oddHeader>
    <oddFooter>&amp;L* PBefAusglV / AEAusglV&amp;RSeite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97"/>
  <sheetViews>
    <sheetView workbookViewId="0">
      <selection activeCell="D83" sqref="D83"/>
    </sheetView>
  </sheetViews>
  <sheetFormatPr baseColWidth="10" defaultColWidth="11.44140625" defaultRowHeight="13.2" x14ac:dyDescent="0.25"/>
  <cols>
    <col min="1" max="1" width="3.5546875" style="249" customWidth="1"/>
    <col min="2" max="2" width="77.88671875" style="249" customWidth="1"/>
    <col min="3" max="16384" width="11.44140625" style="249"/>
  </cols>
  <sheetData>
    <row r="1" spans="1:2" ht="15" customHeight="1" x14ac:dyDescent="0.25">
      <c r="A1" s="248" t="s">
        <v>11</v>
      </c>
      <c r="B1" s="248" t="s">
        <v>257</v>
      </c>
    </row>
    <row r="2" spans="1:2" ht="15" customHeight="1" x14ac:dyDescent="0.25">
      <c r="B2" s="249" t="s">
        <v>258</v>
      </c>
    </row>
    <row r="3" spans="1:2" ht="15" customHeight="1" x14ac:dyDescent="0.25">
      <c r="B3" s="249" t="s">
        <v>259</v>
      </c>
    </row>
    <row r="4" spans="1:2" ht="15" customHeight="1" x14ac:dyDescent="0.25">
      <c r="B4" s="249" t="s">
        <v>260</v>
      </c>
    </row>
    <row r="5" spans="1:2" ht="15" customHeight="1" x14ac:dyDescent="0.25">
      <c r="B5" s="249" t="s">
        <v>261</v>
      </c>
    </row>
    <row r="6" spans="1:2" ht="15" customHeight="1" x14ac:dyDescent="0.25">
      <c r="B6" s="249" t="s">
        <v>262</v>
      </c>
    </row>
    <row r="7" spans="1:2" ht="15" customHeight="1" x14ac:dyDescent="0.25">
      <c r="B7" s="249" t="s">
        <v>263</v>
      </c>
    </row>
    <row r="8" spans="1:2" ht="15" customHeight="1" x14ac:dyDescent="0.25">
      <c r="B8" s="249" t="s">
        <v>264</v>
      </c>
    </row>
    <row r="9" spans="1:2" ht="15" customHeight="1" x14ac:dyDescent="0.25">
      <c r="B9" s="249" t="s">
        <v>265</v>
      </c>
    </row>
    <row r="10" spans="1:2" ht="15" customHeight="1" x14ac:dyDescent="0.25">
      <c r="B10" s="249" t="s">
        <v>266</v>
      </c>
    </row>
    <row r="11" spans="1:2" ht="15" customHeight="1" x14ac:dyDescent="0.25"/>
    <row r="12" spans="1:2" ht="15" customHeight="1" x14ac:dyDescent="0.25">
      <c r="A12" s="248" t="s">
        <v>23</v>
      </c>
      <c r="B12" s="248" t="s">
        <v>267</v>
      </c>
    </row>
    <row r="13" spans="1:2" ht="15" customHeight="1" x14ac:dyDescent="0.25">
      <c r="B13" s="249" t="s">
        <v>268</v>
      </c>
    </row>
    <row r="14" spans="1:2" ht="15" customHeight="1" x14ac:dyDescent="0.25">
      <c r="B14" s="249" t="s">
        <v>269</v>
      </c>
    </row>
    <row r="15" spans="1:2" ht="15" customHeight="1" x14ac:dyDescent="0.25">
      <c r="B15" s="249" t="s">
        <v>270</v>
      </c>
    </row>
    <row r="16" spans="1:2" ht="15" customHeight="1" x14ac:dyDescent="0.25">
      <c r="B16" s="249" t="s">
        <v>271</v>
      </c>
    </row>
    <row r="17" spans="2:2" ht="15" customHeight="1" x14ac:dyDescent="0.25">
      <c r="B17" s="249" t="s">
        <v>272</v>
      </c>
    </row>
    <row r="18" spans="2:2" ht="15" customHeight="1" x14ac:dyDescent="0.25">
      <c r="B18" s="249" t="s">
        <v>273</v>
      </c>
    </row>
    <row r="19" spans="2:2" ht="15" customHeight="1" x14ac:dyDescent="0.25">
      <c r="B19" s="249" t="s">
        <v>274</v>
      </c>
    </row>
    <row r="20" spans="2:2" ht="15" customHeight="1" x14ac:dyDescent="0.25">
      <c r="B20" s="249" t="s">
        <v>275</v>
      </c>
    </row>
    <row r="21" spans="2:2" ht="15" customHeight="1" x14ac:dyDescent="0.25">
      <c r="B21" s="249" t="s">
        <v>276</v>
      </c>
    </row>
    <row r="22" spans="2:2" ht="15" customHeight="1" x14ac:dyDescent="0.25">
      <c r="B22" s="249" t="s">
        <v>277</v>
      </c>
    </row>
    <row r="23" spans="2:2" ht="15" customHeight="1" x14ac:dyDescent="0.25">
      <c r="B23" s="249" t="s">
        <v>278</v>
      </c>
    </row>
    <row r="24" spans="2:2" ht="15" customHeight="1" x14ac:dyDescent="0.25">
      <c r="B24" s="249" t="s">
        <v>279</v>
      </c>
    </row>
    <row r="25" spans="2:2" ht="15" customHeight="1" x14ac:dyDescent="0.25">
      <c r="B25" s="249" t="s">
        <v>280</v>
      </c>
    </row>
    <row r="26" spans="2:2" ht="15" customHeight="1" x14ac:dyDescent="0.25">
      <c r="B26" s="249" t="s">
        <v>281</v>
      </c>
    </row>
    <row r="27" spans="2:2" ht="15" customHeight="1" x14ac:dyDescent="0.25">
      <c r="B27" s="249" t="s">
        <v>282</v>
      </c>
    </row>
    <row r="28" spans="2:2" ht="15" customHeight="1" x14ac:dyDescent="0.25">
      <c r="B28" s="249" t="s">
        <v>283</v>
      </c>
    </row>
    <row r="29" spans="2:2" ht="15" customHeight="1" x14ac:dyDescent="0.25">
      <c r="B29" s="249" t="s">
        <v>284</v>
      </c>
    </row>
    <row r="30" spans="2:2" ht="15" customHeight="1" x14ac:dyDescent="0.25">
      <c r="B30" s="249" t="s">
        <v>285</v>
      </c>
    </row>
    <row r="31" spans="2:2" ht="15" customHeight="1" x14ac:dyDescent="0.25">
      <c r="B31" s="249" t="s">
        <v>286</v>
      </c>
    </row>
    <row r="32" spans="2:2" ht="15" customHeight="1" x14ac:dyDescent="0.25">
      <c r="B32" s="249" t="s">
        <v>287</v>
      </c>
    </row>
    <row r="33" spans="1:2" ht="15" customHeight="1" x14ac:dyDescent="0.25">
      <c r="B33" s="249" t="s">
        <v>288</v>
      </c>
    </row>
    <row r="34" spans="1:2" ht="15" customHeight="1" x14ac:dyDescent="0.25">
      <c r="B34" s="249" t="s">
        <v>289</v>
      </c>
    </row>
    <row r="35" spans="1:2" ht="15" customHeight="1" x14ac:dyDescent="0.25">
      <c r="B35" s="249" t="s">
        <v>290</v>
      </c>
    </row>
    <row r="36" spans="1:2" ht="15" customHeight="1" x14ac:dyDescent="0.25"/>
    <row r="37" spans="1:2" ht="15" customHeight="1" x14ac:dyDescent="0.25">
      <c r="A37" s="248" t="s">
        <v>31</v>
      </c>
      <c r="B37" s="248" t="s">
        <v>291</v>
      </c>
    </row>
    <row r="38" spans="1:2" ht="15" customHeight="1" x14ac:dyDescent="0.25">
      <c r="B38" s="249" t="s">
        <v>292</v>
      </c>
    </row>
    <row r="39" spans="1:2" ht="15" customHeight="1" x14ac:dyDescent="0.25">
      <c r="B39" s="249" t="s">
        <v>293</v>
      </c>
    </row>
    <row r="40" spans="1:2" ht="15" customHeight="1" x14ac:dyDescent="0.25">
      <c r="B40" s="249" t="s">
        <v>294</v>
      </c>
    </row>
    <row r="41" spans="1:2" ht="15" customHeight="1" x14ac:dyDescent="0.25">
      <c r="B41" s="249" t="s">
        <v>295</v>
      </c>
    </row>
    <row r="42" spans="1:2" ht="15" customHeight="1" x14ac:dyDescent="0.25">
      <c r="B42" s="249" t="s">
        <v>296</v>
      </c>
    </row>
    <row r="43" spans="1:2" ht="15" customHeight="1" x14ac:dyDescent="0.25">
      <c r="B43" s="249" t="s">
        <v>297</v>
      </c>
    </row>
    <row r="44" spans="1:2" ht="15" customHeight="1" x14ac:dyDescent="0.25">
      <c r="B44" s="249" t="s">
        <v>298</v>
      </c>
    </row>
    <row r="45" spans="1:2" ht="15" customHeight="1" x14ac:dyDescent="0.25">
      <c r="B45" s="249" t="s">
        <v>299</v>
      </c>
    </row>
    <row r="46" spans="1:2" ht="15" customHeight="1" x14ac:dyDescent="0.25">
      <c r="B46" s="249" t="s">
        <v>300</v>
      </c>
    </row>
    <row r="47" spans="1:2" ht="15" customHeight="1" x14ac:dyDescent="0.25">
      <c r="B47" s="249" t="s">
        <v>301</v>
      </c>
    </row>
    <row r="48" spans="1:2" ht="15" customHeight="1" x14ac:dyDescent="0.25">
      <c r="B48" s="249" t="s">
        <v>302</v>
      </c>
    </row>
    <row r="49" spans="1:2" ht="15" customHeight="1" x14ac:dyDescent="0.25">
      <c r="B49" s="249" t="s">
        <v>303</v>
      </c>
    </row>
    <row r="50" spans="1:2" ht="15" customHeight="1" x14ac:dyDescent="0.25">
      <c r="B50" s="249" t="s">
        <v>304</v>
      </c>
    </row>
    <row r="51" spans="1:2" ht="15" customHeight="1" x14ac:dyDescent="0.25">
      <c r="A51" s="248"/>
      <c r="B51" s="250" t="s">
        <v>305</v>
      </c>
    </row>
    <row r="52" spans="1:2" ht="15" customHeight="1" x14ac:dyDescent="0.25">
      <c r="B52" s="249" t="s">
        <v>306</v>
      </c>
    </row>
    <row r="53" spans="1:2" ht="15" customHeight="1" x14ac:dyDescent="0.25"/>
    <row r="54" spans="1:2" ht="15" customHeight="1" x14ac:dyDescent="0.25">
      <c r="A54" s="248" t="s">
        <v>104</v>
      </c>
      <c r="B54" s="248" t="s">
        <v>307</v>
      </c>
    </row>
    <row r="55" spans="1:2" ht="15" customHeight="1" x14ac:dyDescent="0.25">
      <c r="B55" s="249" t="s">
        <v>308</v>
      </c>
    </row>
    <row r="56" spans="1:2" ht="15" customHeight="1" x14ac:dyDescent="0.25">
      <c r="B56" s="249" t="s">
        <v>309</v>
      </c>
    </row>
    <row r="57" spans="1:2" ht="15" customHeight="1" x14ac:dyDescent="0.25">
      <c r="B57" s="249" t="s">
        <v>310</v>
      </c>
    </row>
    <row r="58" spans="1:2" ht="15" customHeight="1" x14ac:dyDescent="0.25"/>
    <row r="59" spans="1:2" ht="15" customHeight="1" x14ac:dyDescent="0.25">
      <c r="A59" s="248" t="s">
        <v>246</v>
      </c>
      <c r="B59" s="248" t="s">
        <v>311</v>
      </c>
    </row>
    <row r="60" spans="1:2" ht="15" customHeight="1" x14ac:dyDescent="0.25">
      <c r="B60" s="249" t="s">
        <v>312</v>
      </c>
    </row>
    <row r="61" spans="1:2" ht="15" customHeight="1" x14ac:dyDescent="0.25">
      <c r="B61" s="249" t="s">
        <v>313</v>
      </c>
    </row>
    <row r="62" spans="1:2" ht="15" customHeight="1" x14ac:dyDescent="0.25">
      <c r="B62" s="249" t="s">
        <v>314</v>
      </c>
    </row>
    <row r="63" spans="1:2" ht="15" customHeight="1" x14ac:dyDescent="0.25">
      <c r="B63" s="249" t="s">
        <v>315</v>
      </c>
    </row>
    <row r="64" spans="1:2" ht="15" customHeight="1" x14ac:dyDescent="0.25"/>
    <row r="65" spans="1:2" ht="15" customHeight="1" x14ac:dyDescent="0.25">
      <c r="A65" s="248" t="s">
        <v>248</v>
      </c>
      <c r="B65" s="248" t="s">
        <v>316</v>
      </c>
    </row>
    <row r="66" spans="1:2" ht="15" customHeight="1" x14ac:dyDescent="0.25">
      <c r="B66" s="249" t="s">
        <v>317</v>
      </c>
    </row>
    <row r="67" spans="1:2" ht="15" customHeight="1" x14ac:dyDescent="0.25">
      <c r="B67" s="249" t="s">
        <v>318</v>
      </c>
    </row>
    <row r="68" spans="1:2" ht="15" customHeight="1" x14ac:dyDescent="0.25">
      <c r="B68" s="249" t="s">
        <v>319</v>
      </c>
    </row>
    <row r="69" spans="1:2" ht="15" customHeight="1" x14ac:dyDescent="0.25">
      <c r="B69" s="249" t="s">
        <v>320</v>
      </c>
    </row>
    <row r="70" spans="1:2" ht="15" customHeight="1" x14ac:dyDescent="0.25">
      <c r="B70" s="249" t="s">
        <v>321</v>
      </c>
    </row>
    <row r="71" spans="1:2" ht="15" customHeight="1" x14ac:dyDescent="0.25">
      <c r="B71" s="249" t="s">
        <v>322</v>
      </c>
    </row>
    <row r="72" spans="1:2" ht="15" customHeight="1" x14ac:dyDescent="0.25">
      <c r="B72" s="249" t="s">
        <v>323</v>
      </c>
    </row>
    <row r="73" spans="1:2" ht="15" customHeight="1" x14ac:dyDescent="0.25">
      <c r="B73" s="249" t="s">
        <v>324</v>
      </c>
    </row>
    <row r="74" spans="1:2" ht="15" customHeight="1" x14ac:dyDescent="0.25"/>
    <row r="75" spans="1:2" ht="15" customHeight="1" x14ac:dyDescent="0.25">
      <c r="A75" s="248" t="s">
        <v>250</v>
      </c>
      <c r="B75" s="248" t="s">
        <v>325</v>
      </c>
    </row>
    <row r="76" spans="1:2" ht="15" customHeight="1" x14ac:dyDescent="0.25">
      <c r="B76" s="249" t="s">
        <v>326</v>
      </c>
    </row>
    <row r="77" spans="1:2" ht="15" customHeight="1" x14ac:dyDescent="0.25">
      <c r="B77" s="249" t="s">
        <v>327</v>
      </c>
    </row>
    <row r="78" spans="1:2" ht="15" customHeight="1" x14ac:dyDescent="0.25">
      <c r="B78" s="249" t="s">
        <v>328</v>
      </c>
    </row>
    <row r="79" spans="1:2" ht="15" customHeight="1" x14ac:dyDescent="0.25">
      <c r="B79" s="249" t="s">
        <v>329</v>
      </c>
    </row>
    <row r="80" spans="1:2" ht="15" customHeight="1" x14ac:dyDescent="0.25">
      <c r="B80" s="249" t="s">
        <v>330</v>
      </c>
    </row>
    <row r="81" spans="1:2" ht="15" customHeight="1" x14ac:dyDescent="0.25">
      <c r="B81" s="249" t="s">
        <v>331</v>
      </c>
    </row>
    <row r="82" spans="1:2" ht="15" customHeight="1" x14ac:dyDescent="0.25"/>
    <row r="83" spans="1:2" ht="15" customHeight="1" x14ac:dyDescent="0.25">
      <c r="A83" s="248" t="s">
        <v>251</v>
      </c>
      <c r="B83" s="248" t="s">
        <v>332</v>
      </c>
    </row>
    <row r="84" spans="1:2" ht="15" customHeight="1" x14ac:dyDescent="0.25">
      <c r="B84" s="249" t="s">
        <v>333</v>
      </c>
    </row>
    <row r="85" spans="1:2" ht="15" customHeight="1" x14ac:dyDescent="0.25">
      <c r="B85" s="249" t="s">
        <v>334</v>
      </c>
    </row>
    <row r="86" spans="1:2" ht="15" customHeight="1" x14ac:dyDescent="0.25"/>
    <row r="87" spans="1:2" ht="15" customHeight="1" x14ac:dyDescent="0.25">
      <c r="A87" s="248" t="s">
        <v>252</v>
      </c>
      <c r="B87" s="248" t="s">
        <v>335</v>
      </c>
    </row>
    <row r="88" spans="1:2" ht="15" customHeight="1" x14ac:dyDescent="0.25">
      <c r="B88" s="249" t="s">
        <v>336</v>
      </c>
    </row>
    <row r="89" spans="1:2" ht="15" customHeight="1" x14ac:dyDescent="0.25">
      <c r="B89" s="249" t="s">
        <v>337</v>
      </c>
    </row>
    <row r="90" spans="1:2" ht="15" customHeight="1" x14ac:dyDescent="0.25"/>
    <row r="91" spans="1:2" ht="15" customHeight="1" x14ac:dyDescent="0.25">
      <c r="A91" s="248" t="s">
        <v>338</v>
      </c>
      <c r="B91" s="248" t="s">
        <v>339</v>
      </c>
    </row>
    <row r="92" spans="1:2" ht="15" customHeight="1" x14ac:dyDescent="0.25">
      <c r="B92" s="249" t="s">
        <v>340</v>
      </c>
    </row>
    <row r="93" spans="1:2" ht="15" customHeight="1" x14ac:dyDescent="0.25">
      <c r="B93" s="249" t="s">
        <v>341</v>
      </c>
    </row>
    <row r="94" spans="1:2" ht="15" customHeight="1" x14ac:dyDescent="0.25">
      <c r="B94" s="249" t="s">
        <v>342</v>
      </c>
    </row>
    <row r="95" spans="1:2" ht="15" customHeight="1" x14ac:dyDescent="0.25">
      <c r="B95" s="249" t="s">
        <v>343</v>
      </c>
    </row>
    <row r="96" spans="1:2" ht="15" customHeight="1" x14ac:dyDescent="0.25">
      <c r="B96" s="249" t="s">
        <v>344</v>
      </c>
    </row>
    <row r="97" spans="2:2" ht="15" customHeight="1" x14ac:dyDescent="0.25">
      <c r="B97" s="249" t="s">
        <v>345</v>
      </c>
    </row>
  </sheetData>
  <sheetProtection password="C68F" sheet="1" objects="1"/>
  <phoneticPr fontId="8" type="noConversion"/>
  <pageMargins left="0.78740157480314965" right="0.78740157480314965" top="0.87" bottom="0.98425196850393704" header="0.4921259845" footer="0.4921259845"/>
  <pageSetup paperSize="9" scale="99" fitToHeight="2" orientation="portrait" horizontalDpi="4294967294" verticalDpi="4294967292" r:id="rId1"/>
  <headerFooter alignWithMargins="0">
    <oddHeader>&amp;LErläuterungen zum 
Antragsvordruck&amp;CVordruck 45 a
-Thüringen-&amp;RStand: &amp;D</oddHeader>
    <oddFooter>&amp;L* PBefAusglV/AEAusglV&amp;RErläuterungen 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</vt:i4>
      </vt:variant>
    </vt:vector>
  </HeadingPairs>
  <TitlesOfParts>
    <vt:vector size="9" baseType="lpstr">
      <vt:lpstr>Anschriften</vt:lpstr>
      <vt:lpstr>Verkehrsform</vt:lpstr>
      <vt:lpstr>Beförderungsentgelte</vt:lpstr>
      <vt:lpstr>Anzahl Zeitfahrausweise</vt:lpstr>
      <vt:lpstr>Fahrgeldeinnahmen</vt:lpstr>
      <vt:lpstr>Ansprüche</vt:lpstr>
      <vt:lpstr>Wirtschaftsprüfer</vt:lpstr>
      <vt:lpstr>Erläuterungen</vt:lpstr>
      <vt:lpstr>Beförderungsentgelte!Druckbereich</vt:lpstr>
    </vt:vector>
  </TitlesOfParts>
  <Company>Weimar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WKuhn</dc:creator>
  <cp:lastModifiedBy>TLVwA Sommermann, Martin</cp:lastModifiedBy>
  <cp:lastPrinted>2022-06-27T06:48:38Z</cp:lastPrinted>
  <dcterms:created xsi:type="dcterms:W3CDTF">2004-01-13T11:39:31Z</dcterms:created>
  <dcterms:modified xsi:type="dcterms:W3CDTF">2025-12-10T09:50:54Z</dcterms:modified>
</cp:coreProperties>
</file>